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700" activeTab="3"/>
  </bookViews>
  <sheets>
    <sheet name="オゾン層破壊" sheetId="1" r:id="rId1"/>
    <sheet name="地球温暖化" sheetId="2" r:id="rId2"/>
    <sheet name="酸性化" sheetId="3" r:id="rId3"/>
    <sheet name="都市域大気汚染" sheetId="4" r:id="rId4"/>
    <sheet name="光化学オキシダント" sheetId="5" r:id="rId5"/>
    <sheet name="光化学オキシダント-2" sheetId="6" r:id="rId6"/>
    <sheet name="有害化学物質" sheetId="7" r:id="rId7"/>
    <sheet name="水生生態毒性、陸生生態毒性" sheetId="8" r:id="rId8"/>
    <sheet name="富栄養化" sheetId="9" r:id="rId9"/>
    <sheet name="室内空気汚染" sheetId="10" r:id="rId10"/>
    <sheet name="土地利用" sheetId="11" r:id="rId11"/>
    <sheet name="資源消費" sheetId="12" r:id="rId12"/>
    <sheet name="廃棄物" sheetId="13" r:id="rId13"/>
    <sheet name="騒音" sheetId="14" r:id="rId14"/>
  </sheets>
  <externalReferences>
    <externalReference r:id="rId17"/>
  </externalReferences>
  <definedNames>
    <definedName name="bw">'[1]cancer_DALY'!$C$634</definedName>
    <definedName name="CBWorkbookPriority" hidden="1">-206570108</definedName>
    <definedName name="exc">'[1]cancer_DALY'!$C$633</definedName>
    <definedName name="JINKOU">'[1]cancer_DALY'!$C$631</definedName>
    <definedName name="_xlnm.Print_Titles" localSheetId="0">'オゾン層破壊'!$4:$4</definedName>
    <definedName name="_xlnm.Print_Titles" localSheetId="4">'光化学オキシダント'!$3:$5</definedName>
    <definedName name="_xlnm.Print_Titles" localSheetId="11">'資源消費'!$3:$5</definedName>
    <definedName name="rate1">'[1]cancer_DALY'!$C$632</definedName>
    <definedName name="rate2">'[1]cancer_DALY'!$C$636</definedName>
  </definedNames>
  <calcPr fullCalcOnLoad="1"/>
</workbook>
</file>

<file path=xl/sharedStrings.xml><?xml version="1.0" encoding="utf-8"?>
<sst xmlns="http://schemas.openxmlformats.org/spreadsheetml/2006/main" count="3583" uniqueCount="2346">
  <si>
    <t>Carbon dioxide</t>
  </si>
  <si>
    <t>CO2</t>
  </si>
  <si>
    <t>Methane</t>
  </si>
  <si>
    <t>CH4</t>
  </si>
  <si>
    <t>Nitrous oxide</t>
  </si>
  <si>
    <t>N2O</t>
  </si>
  <si>
    <t>CFC-11</t>
  </si>
  <si>
    <t>CCl3F</t>
  </si>
  <si>
    <t>CFC-12</t>
  </si>
  <si>
    <t>CCl2F2</t>
  </si>
  <si>
    <t>CFC-13</t>
  </si>
  <si>
    <t>CClF3</t>
  </si>
  <si>
    <t>CFC-113</t>
  </si>
  <si>
    <t>CCl2FCClF2</t>
  </si>
  <si>
    <t>CFC-114</t>
  </si>
  <si>
    <t>CClF2CClF2</t>
  </si>
  <si>
    <t>CFC-115</t>
  </si>
  <si>
    <t>CClF2CF3</t>
  </si>
  <si>
    <t>Halon-1301</t>
  </si>
  <si>
    <t>CBrF3</t>
  </si>
  <si>
    <t>Halon-1211</t>
  </si>
  <si>
    <t>CBrClF2</t>
  </si>
  <si>
    <t>Halon-2402</t>
  </si>
  <si>
    <t>CBrF2CBrF2</t>
  </si>
  <si>
    <t>Carbon tetrachloride</t>
  </si>
  <si>
    <t>CCl4</t>
  </si>
  <si>
    <t>Methyl bromide</t>
  </si>
  <si>
    <t>CH3Br</t>
  </si>
  <si>
    <t>Methyl chloroform</t>
  </si>
  <si>
    <t>CH3CCl3</t>
  </si>
  <si>
    <t>HCFC-22</t>
  </si>
  <si>
    <t>CHClF2</t>
  </si>
  <si>
    <t>HCFC-123</t>
  </si>
  <si>
    <t>CHCl2CF3</t>
  </si>
  <si>
    <t>HCFC-124</t>
  </si>
  <si>
    <t>CHClFCF3</t>
  </si>
  <si>
    <t>HCFC-141b</t>
  </si>
  <si>
    <t>CH3CCl2F</t>
  </si>
  <si>
    <t>HCFC-142b</t>
  </si>
  <si>
    <t>CH3CClF2</t>
  </si>
  <si>
    <t>HCFC-225ca</t>
  </si>
  <si>
    <t>CHCl2CF2CF3</t>
  </si>
  <si>
    <t>HCFC-225cb</t>
  </si>
  <si>
    <t>CHClFCF2CClF2</t>
  </si>
  <si>
    <t>HFC-23</t>
  </si>
  <si>
    <t>CHF3</t>
  </si>
  <si>
    <t>HFC-32</t>
  </si>
  <si>
    <t>CH2F2</t>
  </si>
  <si>
    <t>HFC-125</t>
  </si>
  <si>
    <t>CHF2CF3</t>
  </si>
  <si>
    <t>HFC-134a</t>
  </si>
  <si>
    <t>CH2FCF3</t>
  </si>
  <si>
    <t>HFC-143a</t>
  </si>
  <si>
    <t>CH3CF3</t>
  </si>
  <si>
    <t>HFC-152a</t>
  </si>
  <si>
    <t>CH3CHF2</t>
  </si>
  <si>
    <t>HFC-227ea</t>
  </si>
  <si>
    <t>CF3CHFCF3</t>
  </si>
  <si>
    <t>HFC-236fa</t>
  </si>
  <si>
    <t>CF3CH2CF3</t>
  </si>
  <si>
    <t>HFC-245fa</t>
  </si>
  <si>
    <t>CHF2CH2CF3</t>
  </si>
  <si>
    <t>HFC-365mfc</t>
  </si>
  <si>
    <t>CH3CF2CH2CF3</t>
  </si>
  <si>
    <t>HFC-43-10mee</t>
  </si>
  <si>
    <t>CF3CHFCHFCF2CF3</t>
  </si>
  <si>
    <t>Sulphur hexafluoride</t>
  </si>
  <si>
    <t>SF6</t>
  </si>
  <si>
    <t>Nitrogen trifluoride</t>
  </si>
  <si>
    <t>NF3</t>
  </si>
  <si>
    <t>PFC-14</t>
  </si>
  <si>
    <t>CF4</t>
  </si>
  <si>
    <t>PFC-116</t>
  </si>
  <si>
    <t>C2F6</t>
  </si>
  <si>
    <t>PFC-218</t>
  </si>
  <si>
    <t>C3F8</t>
  </si>
  <si>
    <t>PFC-318</t>
  </si>
  <si>
    <t>c-C4F8</t>
  </si>
  <si>
    <t>PFC-3-1-10</t>
  </si>
  <si>
    <t>C4F10</t>
  </si>
  <si>
    <t>PFC-4-1-12</t>
  </si>
  <si>
    <t>C5F12</t>
  </si>
  <si>
    <t>PFC-5-1-14</t>
  </si>
  <si>
    <t>C6F14</t>
  </si>
  <si>
    <t>PFC-9-1-18</t>
  </si>
  <si>
    <t>C10F18</t>
  </si>
  <si>
    <t>trifluoromethyl sulphur pentafluoride</t>
  </si>
  <si>
    <t>SF5CF3</t>
  </si>
  <si>
    <t>HFE-125</t>
  </si>
  <si>
    <t>CHF2OCF3</t>
  </si>
  <si>
    <t>HFE-134</t>
  </si>
  <si>
    <t>CHF2OCHF2</t>
  </si>
  <si>
    <t>HFE-143a</t>
  </si>
  <si>
    <t>CH3OCF3</t>
  </si>
  <si>
    <t>HCFE-235da2</t>
  </si>
  <si>
    <t>CHF2OCHClCF3</t>
  </si>
  <si>
    <t>HFE-245cb2</t>
  </si>
  <si>
    <t>CH3OCF2CHF2</t>
  </si>
  <si>
    <t>HFE-245fa2</t>
  </si>
  <si>
    <t>CHF2OCH2CF3</t>
  </si>
  <si>
    <t>HFE-254cb2</t>
  </si>
  <si>
    <t>HFE-347mcc3</t>
  </si>
  <si>
    <t>CH3OCF2CF2CF3</t>
  </si>
  <si>
    <t>HFE-347pcf2</t>
  </si>
  <si>
    <t>CHF2CF2OCH2CF3</t>
  </si>
  <si>
    <t>HFE-356pcc3</t>
  </si>
  <si>
    <t>CH3OCF2CF2CHF2</t>
  </si>
  <si>
    <t>HFE-449sl (HFE-7100)</t>
  </si>
  <si>
    <t>C4F9OCH3</t>
  </si>
  <si>
    <t>HFE-569sf2 (HFE-7200)</t>
  </si>
  <si>
    <t>C4F9OC2H5</t>
  </si>
  <si>
    <t>HFE-43-10pccc124(H-Galden 1040x)</t>
  </si>
  <si>
    <t>CHF2OCF2OC2F4OCHF2</t>
  </si>
  <si>
    <t>HFE-236ca12 (HG-10)</t>
  </si>
  <si>
    <t>CHF2OCF2OCHF2</t>
  </si>
  <si>
    <t>HFE-338pcc13(HG-01)</t>
  </si>
  <si>
    <t>CHF2OCF2CF2OCHF2</t>
  </si>
  <si>
    <t>PFPMIE</t>
  </si>
  <si>
    <t>CF3OCF(CF3)CF2OCF2OCF3</t>
  </si>
  <si>
    <t>Dimethylether</t>
  </si>
  <si>
    <t>CH3OCH3</t>
  </si>
  <si>
    <t>Methylene chloride</t>
  </si>
  <si>
    <t>CH2Cl2</t>
  </si>
  <si>
    <t>Methyl chloride</t>
  </si>
  <si>
    <t>CH3Cl</t>
  </si>
  <si>
    <t xml:space="preserve"> &gt;5,500  </t>
  </si>
  <si>
    <t xml:space="preserve"> &gt;7,500  </t>
  </si>
  <si>
    <t xml:space="preserve"> &gt;9,500  </t>
  </si>
  <si>
    <t xml:space="preserve"> &lt;&lt;1  </t>
  </si>
  <si>
    <r>
      <t>Direct GWP (</t>
    </r>
    <r>
      <rPr>
        <sz val="10"/>
        <rFont val="ＭＳ Ｐゴシック"/>
        <family val="3"/>
      </rPr>
      <t>メタンは除く</t>
    </r>
    <r>
      <rPr>
        <sz val="10"/>
        <rFont val="Arial"/>
        <family val="2"/>
      </rPr>
      <t>)</t>
    </r>
  </si>
  <si>
    <t xml:space="preserve">SAR
(IPCC) </t>
  </si>
  <si>
    <t>AR4</t>
  </si>
  <si>
    <t>IPCC1995</t>
  </si>
  <si>
    <t>IPCC2007</t>
  </si>
  <si>
    <r>
      <t>100</t>
    </r>
    <r>
      <rPr>
        <b/>
        <sz val="10"/>
        <rFont val="ＭＳ Ｐゴシック"/>
        <family val="3"/>
      </rPr>
      <t>年</t>
    </r>
  </si>
  <si>
    <r>
      <t>20</t>
    </r>
    <r>
      <rPr>
        <b/>
        <sz val="10"/>
        <rFont val="ＭＳ Ｐゴシック"/>
        <family val="3"/>
      </rPr>
      <t>年</t>
    </r>
  </si>
  <si>
    <r>
      <t>500</t>
    </r>
    <r>
      <rPr>
        <b/>
        <sz val="10"/>
        <rFont val="ＭＳ Ｐゴシック"/>
        <family val="3"/>
      </rPr>
      <t>年</t>
    </r>
  </si>
  <si>
    <r>
      <t xml:space="preserve"> </t>
    </r>
    <r>
      <rPr>
        <b/>
        <i/>
        <sz val="10"/>
        <rFont val="Arial"/>
        <family val="2"/>
      </rPr>
      <t xml:space="preserve">Substances controlled by the Montreal Protocol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</si>
  <si>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Hydrofluorocarbons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</si>
  <si>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Perfluorinated compounds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</si>
  <si>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Fluorinated ethers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</si>
  <si>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Perfluoropolyethers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</si>
  <si>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Hydrocarbons and other compounds – Direct Effects </t>
    </r>
    <r>
      <rPr>
        <sz val="10"/>
        <rFont val="Arial"/>
        <family val="2"/>
      </rPr>
      <t xml:space="preserve"> </t>
    </r>
  </si>
  <si>
    <t>298-04-4</t>
  </si>
  <si>
    <t>151</t>
  </si>
  <si>
    <t>ジチオりん酸Ｏ,Ｏ-ジエチル-S-（2-エチルチオエチル）</t>
  </si>
  <si>
    <t>121-14-2</t>
  </si>
  <si>
    <t>157</t>
  </si>
  <si>
    <t>2,4-ジニトロトルエン（政令名　ジニトロトルエン）</t>
  </si>
  <si>
    <t>606-20-2</t>
  </si>
  <si>
    <t>2,6-ジニトロトルエン（政令名　ジニトロトルエン）</t>
  </si>
  <si>
    <t>55285-14-8</t>
  </si>
  <si>
    <t>161</t>
  </si>
  <si>
    <t>Ｎ-ジブチルアミノチオ-N-メチルカルバミン酸2,3-ジヒドロ-2,2-ジメチル-7-ベンゾ［ｂ］フラニル</t>
  </si>
  <si>
    <t>52-68-6</t>
  </si>
  <si>
    <t>167</t>
  </si>
  <si>
    <t>ジメチル=2,2,2-トリクロロ-1-ヒドロキシエチルホスホナート</t>
  </si>
  <si>
    <t>175</t>
  </si>
  <si>
    <t>総水銀（政令名　水銀及びその化合物）</t>
  </si>
  <si>
    <t>無機水銀（政令名　水銀及びその化合物）</t>
  </si>
  <si>
    <t>50008-00-3</t>
  </si>
  <si>
    <t>176</t>
  </si>
  <si>
    <t>トリブチルスズ化合物（トリブチルスズオキシド）（政令名　有機スズ化合物）</t>
  </si>
  <si>
    <t>100-42-5</t>
  </si>
  <si>
    <t>177</t>
  </si>
  <si>
    <t>7446-34-6</t>
  </si>
  <si>
    <t>178</t>
  </si>
  <si>
    <t>セレン化硫黄（政令名　セレン及びその化合物）</t>
  </si>
  <si>
    <t>7782-49-2</t>
  </si>
  <si>
    <t>セレン（政令名　セレン及びその化合物）</t>
  </si>
  <si>
    <t>1746-01-6</t>
  </si>
  <si>
    <t>179</t>
  </si>
  <si>
    <t>2,3,7,8-テトラクロロジベンゾ-p-ダイオキシン（政令名　ダイオキシン類）</t>
  </si>
  <si>
    <t>533-74-4</t>
  </si>
  <si>
    <t>180</t>
  </si>
  <si>
    <t>2-チオキソ-3,5-ジメチルテトラヒドロ-2Ｈ-1,3,5-チアジアジン</t>
  </si>
  <si>
    <t>62-56-6</t>
  </si>
  <si>
    <t>181</t>
  </si>
  <si>
    <t>チオ尿素</t>
  </si>
  <si>
    <t>333-41-5</t>
  </si>
  <si>
    <t>185</t>
  </si>
  <si>
    <t>チオりん酸Ｏ,Ｏ-ジエチル-Ｏ-（2-イソプロピル-6-メチル-4-ピリミジニル）</t>
  </si>
  <si>
    <t>2921-88-2</t>
  </si>
  <si>
    <t>188</t>
  </si>
  <si>
    <t>チオりん酸Ｏ,Ｏ-ジエチル-Ｏ-（3,5,6-トリクロロ-2-ピリジル）</t>
  </si>
  <si>
    <t>122-14-5</t>
  </si>
  <si>
    <t>192</t>
  </si>
  <si>
    <t>チオりん酸Ｏ,Ｏ-ジメチル-Ｏ-（3-メチル-4-ニトロフェニル）</t>
  </si>
  <si>
    <t>55-38-9</t>
  </si>
  <si>
    <t>193</t>
  </si>
  <si>
    <t>チオりん酸Ｏ,Ｏ-ジメチル-Ｏ-（3-メチル-4-メチルチオフェニル）</t>
  </si>
  <si>
    <t>41198-08-7</t>
  </si>
  <si>
    <t>195</t>
  </si>
  <si>
    <t>チオりん酸Ｏ-4-ブロモ-2-クロロフェニル-Ｏ-エチル-S-プロピル</t>
  </si>
  <si>
    <t>1163-19-5</t>
  </si>
  <si>
    <t>197</t>
  </si>
  <si>
    <t>デカブロモジフェニルエーテル</t>
  </si>
  <si>
    <t>1897-45-6</t>
  </si>
  <si>
    <t>199</t>
  </si>
  <si>
    <t>テトラクロロイソフタロニトリル</t>
  </si>
  <si>
    <t>127-18-4</t>
  </si>
  <si>
    <t>200</t>
  </si>
  <si>
    <t>137-26-8</t>
  </si>
  <si>
    <t>204</t>
  </si>
  <si>
    <t>テトラメチルチウラムジスルフィド</t>
  </si>
  <si>
    <t>75-87-6</t>
  </si>
  <si>
    <t>208</t>
  </si>
  <si>
    <t>トリクロロアセトアルデヒド</t>
  </si>
  <si>
    <t>79-00-5</t>
  </si>
  <si>
    <t>210</t>
  </si>
  <si>
    <t>1,1,2-トリクロロエタン</t>
  </si>
  <si>
    <t>79-01-6</t>
  </si>
  <si>
    <t>211</t>
  </si>
  <si>
    <t>1582-09-8</t>
  </si>
  <si>
    <t>220</t>
  </si>
  <si>
    <t>α,α,α-トリフルオロ-2,6-ジニトロ-Ｎ,N-ジプロピル-p-トルイジン</t>
  </si>
  <si>
    <t>75-25-2</t>
  </si>
  <si>
    <t>222</t>
  </si>
  <si>
    <t>トリブロモメタン</t>
  </si>
  <si>
    <t>230</t>
  </si>
  <si>
    <t>鉛及びその無機化合物（政令名　鉛及びその化合物）</t>
  </si>
  <si>
    <t>7439-92-1</t>
  </si>
  <si>
    <t>鉛（政令名　鉛及びその化合物）</t>
  </si>
  <si>
    <t>7440-02-0</t>
  </si>
  <si>
    <t>231</t>
  </si>
  <si>
    <t>232</t>
  </si>
  <si>
    <t>ニッケル化合物（金属を除く）（政令名　ニッケル化合物）</t>
  </si>
  <si>
    <t>不溶性ニッケル化合物（政令名　ニッケル化合物）</t>
  </si>
  <si>
    <t>12035-36-8</t>
  </si>
  <si>
    <t>二酸化ニッケル（政令名　ニッケル化合物）</t>
  </si>
  <si>
    <t>12035-72-2</t>
  </si>
  <si>
    <t>亜硫化ニッケル（政令名　ニッケル化合物）</t>
  </si>
  <si>
    <t>1313-99-1</t>
  </si>
  <si>
    <t>酸化ニッケル（政令名　ニッケル化合物）</t>
  </si>
  <si>
    <t>1314-06-3</t>
  </si>
  <si>
    <t>三酸化二ニッケル（政令名　ニッケル化合物）</t>
  </si>
  <si>
    <t>13463-39-3</t>
  </si>
  <si>
    <t>ニッケルカルボニル（政令名　ニッケル化合物）</t>
  </si>
  <si>
    <t>16812-54-7</t>
  </si>
  <si>
    <t>硫化ニッケル（政令名　ニッケル化合物）</t>
  </si>
  <si>
    <t>563-12-2</t>
  </si>
  <si>
    <t>248</t>
  </si>
  <si>
    <t>ビス（ジチオりん酸）Ｓ,Ｓ'-メチレン-Ｏ,Ｏ,Ｏ',Ｏ'-テトラエチル</t>
  </si>
  <si>
    <t>137-30-4</t>
  </si>
  <si>
    <t>249</t>
  </si>
  <si>
    <t>ビス（Ｎ,Ｎ-ジメチルジチオカルバミン酸）亜鉛</t>
  </si>
  <si>
    <t>252</t>
  </si>
  <si>
    <t>砒素及びその化合物（政令名　砒素及びその無機化合物）</t>
  </si>
  <si>
    <t>砒酸及びその塩（政令名　砒素及びその無機化合物）</t>
  </si>
  <si>
    <t>1303-28-2</t>
  </si>
  <si>
    <t>五酸化二ヒ素（政令名　砒素及びその無機化合物）</t>
  </si>
  <si>
    <t>1327-53-3</t>
  </si>
  <si>
    <t>三酸化砒素（政令名　砒素及びその無機化合物）</t>
  </si>
  <si>
    <t>7440-38-2</t>
  </si>
  <si>
    <t>砒素（政令名　砒素及びその無機化合物）</t>
  </si>
  <si>
    <t>7784-40-9</t>
  </si>
  <si>
    <t>砒酸鉛（政令名　砒素及びその無機化合物）</t>
  </si>
  <si>
    <t>302-01-2</t>
  </si>
  <si>
    <t>253</t>
  </si>
  <si>
    <t>ヒドラジン</t>
  </si>
  <si>
    <t>100-40-3</t>
  </si>
  <si>
    <t>255</t>
  </si>
  <si>
    <t>4-ビニル-1-シクロヘキセン</t>
  </si>
  <si>
    <t>120-80-9</t>
  </si>
  <si>
    <t>260</t>
  </si>
  <si>
    <t>ピロカテコール</t>
  </si>
  <si>
    <t>52645-53-1</t>
  </si>
  <si>
    <t>267</t>
  </si>
  <si>
    <t>3-フェノキシベンジル=3-（2,2-ジクロロビニル）-2,2-ジメチルシクロプロパンカルボキシラート</t>
  </si>
  <si>
    <t>106-99-0</t>
  </si>
  <si>
    <t>268</t>
  </si>
  <si>
    <t>117-81-7</t>
  </si>
  <si>
    <t>272</t>
  </si>
  <si>
    <t>17804-35-2</t>
  </si>
  <si>
    <t>276</t>
  </si>
  <si>
    <t>Ｎ-［1-(Ｎ-n-ブチルカルバモイル)-1Ｈ-2-ベンゾイミダゾリル］カルバミン酸メチル</t>
  </si>
  <si>
    <t>2312-35-8</t>
  </si>
  <si>
    <t>279</t>
  </si>
  <si>
    <t>2-（4-tert-ブチルフェノキシ）シクロヘキシル=2-プロピニル=スルフィット</t>
  </si>
  <si>
    <t>115-28-6</t>
  </si>
  <si>
    <t>290</t>
  </si>
  <si>
    <t>1,4,5,6,7,7-ヘキサクロロビシクロ[2.2.1]-5-ヘプテン-2,3-ジカルボン酸</t>
  </si>
  <si>
    <t>115-29-7</t>
  </si>
  <si>
    <t>291</t>
  </si>
  <si>
    <t>6,7,8,9,10,10-ヘキサクロロ-1,5,5ａ,6,9,9ａ-ヘキサヒドロ-6,9-メタノ-2,4,3-ベンゾジオキサチエピン=3-オキシド</t>
  </si>
  <si>
    <t>100-44-7</t>
  </si>
  <si>
    <t>297</t>
  </si>
  <si>
    <t>ベンジル=クロリド</t>
  </si>
  <si>
    <t>71-43-2</t>
  </si>
  <si>
    <t>299</t>
  </si>
  <si>
    <t>82-68-8</t>
  </si>
  <si>
    <t>302</t>
  </si>
  <si>
    <t>ペンタクロロニトロベンゼン</t>
  </si>
  <si>
    <t>87-86-5</t>
  </si>
  <si>
    <t>303</t>
  </si>
  <si>
    <t>1336-36-3</t>
  </si>
  <si>
    <t>306</t>
  </si>
  <si>
    <t>ポリ塩化ビフェニル</t>
  </si>
  <si>
    <t>50-00-0</t>
  </si>
  <si>
    <t>310</t>
  </si>
  <si>
    <t>79-41-4</t>
  </si>
  <si>
    <t>314</t>
  </si>
  <si>
    <t>メタクリル酸</t>
  </si>
  <si>
    <t>1563-66-2</t>
  </si>
  <si>
    <t>327</t>
  </si>
  <si>
    <t>Ｎ-メチルカルバミン酸2,3-ジヒドロ-2,2-ジメチル-7-ベンゾ［ｂ］フラニル</t>
  </si>
  <si>
    <t>33089-61-1</t>
  </si>
  <si>
    <t>332</t>
  </si>
  <si>
    <t>3-メチル-1,5-ジ(2,4-キシリル)-1,3,5-トリアザペンタ-1,4-ジエン</t>
  </si>
  <si>
    <t>26471-62-5</t>
  </si>
  <si>
    <t>338</t>
  </si>
  <si>
    <t>メチル-1,3-フェニレン=ジイソシアネート</t>
  </si>
  <si>
    <t>120-71-8</t>
  </si>
  <si>
    <t>344</t>
  </si>
  <si>
    <t>2-メトキシ-5-メチルアニリン</t>
  </si>
  <si>
    <t>470-90-6</t>
  </si>
  <si>
    <t>347</t>
  </si>
  <si>
    <t>りん酸2-クロロ-1-(2,4-ジクロロフェニル)ビニル=ジエチル</t>
  </si>
  <si>
    <t>300-76-5</t>
  </si>
  <si>
    <t>349</t>
  </si>
  <si>
    <t>りん酸1,2-ジブロモ-2,2-ジクロロエチル=ジメチル</t>
  </si>
  <si>
    <t>62-73-7</t>
  </si>
  <si>
    <t>350</t>
  </si>
  <si>
    <t>りん酸ジメチル=2,2-ジクロロビニル</t>
  </si>
  <si>
    <r>
      <t>P</t>
    </r>
    <r>
      <rPr>
        <sz val="11"/>
        <rFont val="ＭＳ Ｐゴシック"/>
        <family val="3"/>
      </rPr>
      <t>RTR番号</t>
    </r>
  </si>
  <si>
    <t>物質名</t>
  </si>
  <si>
    <r>
      <t>HTP</t>
    </r>
    <r>
      <rPr>
        <sz val="11"/>
        <rFont val="ＭＳ Ｐゴシック"/>
        <family val="3"/>
      </rPr>
      <t>_cancer</t>
    </r>
  </si>
  <si>
    <r>
      <t>H</t>
    </r>
    <r>
      <rPr>
        <sz val="11"/>
        <rFont val="ＭＳ Ｐゴシック"/>
        <family val="3"/>
      </rPr>
      <t>TP_chronic disease</t>
    </r>
  </si>
  <si>
    <t>DECALINS</t>
  </si>
  <si>
    <t>OCEF</t>
  </si>
  <si>
    <t>2-ETHYL-1-BUTENE</t>
  </si>
  <si>
    <t>C6H18O3SI3</t>
  </si>
  <si>
    <t>kg. Ethylene eq./kg</t>
  </si>
  <si>
    <t>Alkanes</t>
  </si>
  <si>
    <t>NONANE</t>
  </si>
  <si>
    <t>Alkanes (average)</t>
  </si>
  <si>
    <t>Cycloalkanes (average)</t>
  </si>
  <si>
    <t>Alkenes</t>
  </si>
  <si>
    <t>olefins (average)</t>
  </si>
  <si>
    <t>Dialkanes</t>
  </si>
  <si>
    <t>Dialkanes (averages)</t>
  </si>
  <si>
    <t>Aromatics</t>
  </si>
  <si>
    <t>n^nentene</t>
  </si>
  <si>
    <t>Aromatics (average)</t>
  </si>
  <si>
    <t>Aldehydes</t>
  </si>
  <si>
    <t>aldehydes (average)</t>
  </si>
  <si>
    <t>Ketones</t>
  </si>
  <si>
    <t>ketones (average)</t>
  </si>
  <si>
    <t>Alcohols</t>
  </si>
  <si>
    <t>Alcohols (average)</t>
  </si>
  <si>
    <t>Glycols</t>
  </si>
  <si>
    <t>Glycols (average)</t>
  </si>
  <si>
    <t>Ethers</t>
  </si>
  <si>
    <t>Ethers (average)</t>
  </si>
  <si>
    <t>Alcohol and Glycol ethers</t>
  </si>
  <si>
    <t>Alcohol and Glycol ethers(average)</t>
  </si>
  <si>
    <t>Alcohol and Glycol ethers (average)</t>
  </si>
  <si>
    <t>Carboxylic acids</t>
  </si>
  <si>
    <t>Carboxylic acids (average)</t>
  </si>
  <si>
    <t>Esters</t>
  </si>
  <si>
    <t>esters(average)</t>
  </si>
  <si>
    <t>Halocarbons</t>
  </si>
  <si>
    <t>halogenated hydrocarbons (averages)</t>
  </si>
  <si>
    <t>Halocarbons (average)</t>
  </si>
  <si>
    <t>carbon mono oxide</t>
  </si>
  <si>
    <t>Nitrogen dioxide</t>
  </si>
  <si>
    <t>Nitrogen mono oxide</t>
  </si>
  <si>
    <t>物質</t>
  </si>
  <si>
    <t>ammonia</t>
  </si>
  <si>
    <t>hydrogen chloride</t>
  </si>
  <si>
    <t>hydrogen fluoride</t>
  </si>
  <si>
    <t>hydrogen sulfide</t>
  </si>
  <si>
    <t>nitric acid</t>
  </si>
  <si>
    <t>nitrogen dioxide</t>
  </si>
  <si>
    <t>nitrogen monoxide</t>
  </si>
  <si>
    <t>nitrogen oxides</t>
  </si>
  <si>
    <t>phosphoric acid</t>
  </si>
  <si>
    <t>sulfur dioxide</t>
  </si>
  <si>
    <t>sulfur trioxide</t>
  </si>
  <si>
    <t>sulphuric acid</t>
  </si>
  <si>
    <t>Heijungs et al (1992)</t>
  </si>
  <si>
    <t>備考</t>
  </si>
  <si>
    <t>運命分析</t>
  </si>
  <si>
    <t>影響評価(地域性)</t>
  </si>
  <si>
    <t>対象地域</t>
  </si>
  <si>
    <t>評価項目</t>
  </si>
  <si>
    <t>3物質</t>
  </si>
  <si>
    <t>指標</t>
  </si>
  <si>
    <t>臨界負荷量超過分で重み付け</t>
  </si>
  <si>
    <t>プロトン排出量</t>
  </si>
  <si>
    <t>プロトン沈着量</t>
  </si>
  <si>
    <t>運命分析：トラジェクトリ</t>
  </si>
  <si>
    <t>NOx, SOxはグリッド、その他は文献</t>
  </si>
  <si>
    <t>日本</t>
  </si>
  <si>
    <t>全ての酸性化寄与物質</t>
  </si>
  <si>
    <t>○(EMEP)</t>
  </si>
  <si>
    <t>×</t>
  </si>
  <si>
    <t>○</t>
  </si>
  <si>
    <t>○(RAINS)</t>
  </si>
  <si>
    <t>×</t>
  </si>
  <si>
    <t>モデルのレベル</t>
  </si>
  <si>
    <t>モデルなし</t>
  </si>
  <si>
    <t>世界全域</t>
  </si>
  <si>
    <t>地域性の考慮</t>
  </si>
  <si>
    <t>○(各国の係数算出後欧州全域の平均値も算出)</t>
  </si>
  <si>
    <t>欧州全域</t>
  </si>
  <si>
    <t>×</t>
  </si>
  <si>
    <t>○(日本6地域の評価結果に基づいて日本全体の平均値を算出)</t>
  </si>
  <si>
    <t>評価地点</t>
  </si>
  <si>
    <t>エンドポイント寄り</t>
  </si>
  <si>
    <t>開始点</t>
  </si>
  <si>
    <t>ミッドポイント</t>
  </si>
  <si>
    <t>イタリックは原文は不掲載</t>
  </si>
  <si>
    <t>PDF:消失種の割合</t>
  </si>
  <si>
    <t>臨界負荷量</t>
  </si>
  <si>
    <t>RF比</t>
  </si>
  <si>
    <t>RF比+硝化作用</t>
  </si>
  <si>
    <t>FF(fate factor)*RF比</t>
  </si>
  <si>
    <t>一部ミッドポイント</t>
  </si>
  <si>
    <t>全世界</t>
  </si>
  <si>
    <t>運命分析モデルの種類</t>
  </si>
  <si>
    <t>欧州</t>
  </si>
  <si>
    <t>全ての寄与物質</t>
  </si>
  <si>
    <t>大気排出NH3, NOxのみ</t>
  </si>
  <si>
    <t>N,P含有物質</t>
  </si>
  <si>
    <t>その他</t>
  </si>
  <si>
    <t>評価事例多い</t>
  </si>
  <si>
    <t>制限因子の考慮</t>
  </si>
  <si>
    <t>硝化作用の考慮</t>
  </si>
  <si>
    <t>大気排出物の運命分析</t>
  </si>
  <si>
    <t>対象</t>
  </si>
  <si>
    <t>水生生物</t>
  </si>
  <si>
    <t>陸上生物</t>
  </si>
  <si>
    <t>？</t>
  </si>
  <si>
    <t>×</t>
  </si>
  <si>
    <t>○</t>
  </si>
  <si>
    <t>日本平均</t>
  </si>
  <si>
    <t>○？</t>
  </si>
  <si>
    <t>P制限</t>
  </si>
  <si>
    <t>N制限</t>
  </si>
  <si>
    <t>考慮無し</t>
  </si>
  <si>
    <t>陸水流達</t>
  </si>
  <si>
    <t>海洋流達</t>
  </si>
  <si>
    <t>P-農業</t>
  </si>
  <si>
    <t>P-排水</t>
  </si>
  <si>
    <t>N-農業</t>
  </si>
  <si>
    <t>N-排水</t>
  </si>
  <si>
    <t>NO2 (air)</t>
  </si>
  <si>
    <t>NH3 (air)</t>
  </si>
  <si>
    <t>△(大気排出)</t>
  </si>
  <si>
    <t>直接沈着(NOxはグリッド、NH3は文献)</t>
  </si>
  <si>
    <t>ミッドポイント</t>
  </si>
  <si>
    <t>大気排出物の運命分析と生物多様性</t>
  </si>
  <si>
    <t>大気排出物の運命分析(日本)</t>
  </si>
  <si>
    <t>運命分析(大気)と臨界負荷量の考慮</t>
  </si>
  <si>
    <t>水圏、土壌への排出に対する運命分析</t>
  </si>
  <si>
    <t>資源名</t>
  </si>
  <si>
    <t>元素記号</t>
  </si>
  <si>
    <t>超過エネルギー</t>
  </si>
  <si>
    <t>Alkanes</t>
  </si>
  <si>
    <t>METHANE</t>
  </si>
  <si>
    <t>ETHANE</t>
  </si>
  <si>
    <t>PROPANE</t>
  </si>
  <si>
    <t>N-BUTANE</t>
  </si>
  <si>
    <t>ISOBUTANE</t>
  </si>
  <si>
    <t>N-PENTANE</t>
  </si>
  <si>
    <t>ISOPENTANE</t>
  </si>
  <si>
    <t>3-(3,4-ジクロロフェニル)-1,1-ジメチル尿素（別名ジウロン又はＤＣＭＵ）</t>
  </si>
  <si>
    <t>3-(3,4-ジクロロフェニル)-1-メトキシ-1-メチル尿素（別名リニュロン）</t>
  </si>
  <si>
    <t>セレン</t>
  </si>
  <si>
    <t>ジチオりん酸Ｏ,Ｏ-ジメチル-Ｓ-1,2-ビス(エトキシカルボニル）エチル（別名マラソン又はマラチオン）</t>
  </si>
  <si>
    <t>ジチオりん酸Ｏ,Ｏ-ジメチル-S-[（Ｎ-メチルカルバモイル）メチル]（別名ジメトエート）</t>
  </si>
  <si>
    <t>Ｎ,Ｎ'-エチレンビス（ジチオカルバミン酸）亜鉛（別名ジネブ）</t>
  </si>
  <si>
    <t>zinc N,N'-ethylenebis(dithiocarbamate); zineb</t>
  </si>
  <si>
    <t>3-(3,4-dichlorophenyl)-1,1-dimethylurea; diuron; DCMU</t>
  </si>
  <si>
    <t>3-(3,4-dichlorophenyl)-1-methoxy-1-methylurea; linuron</t>
  </si>
  <si>
    <t>O,O-dimethyl S-1,2-bis(ethoxycarbonyl)ethyl phosphorodithioate; malathon; malathion</t>
  </si>
  <si>
    <t>O,O-dimethyl S-(N-methylcarbamoyl)methyl phosphorodithioate; dimethoate</t>
  </si>
  <si>
    <t>2,2-DIMETHYLPROPANE</t>
  </si>
  <si>
    <t>HEXANE</t>
  </si>
  <si>
    <t>2-METHYLPENTANE</t>
  </si>
  <si>
    <t>3-METHYLPENTANE</t>
  </si>
  <si>
    <t>2,2-DIMETHYLBUTANE</t>
  </si>
  <si>
    <t>2,3-DIMETHYLBUTANE</t>
  </si>
  <si>
    <t>HEPTANE</t>
  </si>
  <si>
    <t>2-METHYLHEXANE</t>
  </si>
  <si>
    <t>3-METHYLHEXANE</t>
  </si>
  <si>
    <t>OCTANE</t>
  </si>
  <si>
    <t>N-DECANE</t>
  </si>
  <si>
    <t>N-UNDECANE</t>
  </si>
  <si>
    <t>N-DODECANE</t>
  </si>
  <si>
    <t>Cycloalkanes</t>
  </si>
  <si>
    <t>CYCLOHEXANE</t>
  </si>
  <si>
    <t>CYCLOHEXANONE</t>
  </si>
  <si>
    <t>CYCLOHEXANOL</t>
  </si>
  <si>
    <t>Alkenes</t>
  </si>
  <si>
    <t>ETHYLENE</t>
  </si>
  <si>
    <t>PROPENE</t>
  </si>
  <si>
    <t>1-BUTENE</t>
  </si>
  <si>
    <t>CIS-2-BUTENE</t>
  </si>
  <si>
    <t>TRANS-2-BUTENE</t>
  </si>
  <si>
    <t>2-METHYLPROPENE</t>
  </si>
  <si>
    <t>CIS-2-PENTENE</t>
  </si>
  <si>
    <t>TRANS-2-PENTENE</t>
  </si>
  <si>
    <t>1-PENTENE</t>
  </si>
  <si>
    <t>2-METHYL-1-BUTENE</t>
  </si>
  <si>
    <t>3-METHYL-1-BUTENE</t>
  </si>
  <si>
    <t>2-METHYL-2-BUTENE</t>
  </si>
  <si>
    <t>1-HEXENE</t>
  </si>
  <si>
    <t>CIS-2-HEXENE</t>
  </si>
  <si>
    <t>TRANS-2-HEXENE</t>
  </si>
  <si>
    <t>STYRENE</t>
  </si>
  <si>
    <t>Dialkanes</t>
  </si>
  <si>
    <t>1,3-BUTADIENE</t>
  </si>
  <si>
    <t>ISOPRENE</t>
  </si>
  <si>
    <t>Alkynes</t>
  </si>
  <si>
    <t>ACETYLENE</t>
  </si>
  <si>
    <t>Aromatics</t>
  </si>
  <si>
    <t>BENZENE</t>
  </si>
  <si>
    <t>TOLUENE</t>
  </si>
  <si>
    <t>O-XYLENE</t>
  </si>
  <si>
    <t>M-XYLENE</t>
  </si>
  <si>
    <t>P-XYLENE</t>
  </si>
  <si>
    <t>ETHYLBENZENE</t>
  </si>
  <si>
    <t>PROPYLBENZENE</t>
  </si>
  <si>
    <t>ISOPROPYLBENZENE</t>
  </si>
  <si>
    <t>SRR*DO消費</t>
  </si>
  <si>
    <t>SSR＋流動：グリッド、DO濃度：ボックス</t>
  </si>
  <si>
    <t>1,2,3-TRIMETHYLBENZENE</t>
  </si>
  <si>
    <t>1,2,4-TRIMETHYLBENZENE</t>
  </si>
  <si>
    <t>1,3,5-TRIMETHYLBENZENE</t>
  </si>
  <si>
    <t>O-ETHYLTOLUENE</t>
  </si>
  <si>
    <t>M-ETHYLTOLUENE</t>
  </si>
  <si>
    <t>P-ETHYLTOLUENE</t>
  </si>
  <si>
    <t>ETHYLDIMETHYLBENZENE</t>
  </si>
  <si>
    <t>Aldehydes</t>
  </si>
  <si>
    <t>FORMALDEHYDE</t>
  </si>
  <si>
    <t>ACETALDEHYDE</t>
  </si>
  <si>
    <t>PROPIONALDEHYDE</t>
  </si>
  <si>
    <t>BUTYRALDEHYDE</t>
  </si>
  <si>
    <t>ISOBUTYRALDEHYDE</t>
  </si>
  <si>
    <t>ISOVALERALDEHYDE</t>
  </si>
  <si>
    <t>BENZALDEHYDE</t>
  </si>
  <si>
    <t>Ketones</t>
  </si>
  <si>
    <t>ACETONE</t>
  </si>
  <si>
    <t>METHTLETHYL KETONE</t>
  </si>
  <si>
    <t>METHYLISOBUTYL KETONE</t>
  </si>
  <si>
    <t>METHYLBUTYL KETONE</t>
  </si>
  <si>
    <t>Alcohols</t>
  </si>
  <si>
    <t>METHYL ALCOHOL</t>
  </si>
  <si>
    <t>ETHYL ALCOHOL</t>
  </si>
  <si>
    <t>N-PROPYL ALCOHOL</t>
  </si>
  <si>
    <t>N-BUTYL ALCOHOL</t>
  </si>
  <si>
    <t>ISOPROPYL ALCOHOL</t>
  </si>
  <si>
    <t>ISOBUTYL ALCOHOL</t>
  </si>
  <si>
    <t>SEC-BUTYL ALCOHOL</t>
  </si>
  <si>
    <t>T-BUTYL ALCOHOL</t>
  </si>
  <si>
    <t>PENTANOL</t>
  </si>
  <si>
    <t>ISOAMYL ALCOHOL</t>
  </si>
  <si>
    <t>DIACETONE  ALCOHOL</t>
  </si>
  <si>
    <t>Glycols</t>
  </si>
  <si>
    <t>ETHYLENE GLYCOL</t>
  </si>
  <si>
    <t>PROPYLENE GLYCOL</t>
  </si>
  <si>
    <t>Ethers</t>
  </si>
  <si>
    <t>DIMETHYLETHER</t>
  </si>
  <si>
    <t>METHYL-T-BUTYL ETHER</t>
  </si>
  <si>
    <t>ETHYL ETHER</t>
  </si>
  <si>
    <t>ETHYL-T-BUTYL ETHER</t>
  </si>
  <si>
    <t>Alcohol and Glycol ethers</t>
  </si>
  <si>
    <t>METHYLCELLOSOLVE</t>
  </si>
  <si>
    <t>CELLOSOLVE</t>
  </si>
  <si>
    <t>BUTYL  CELLOSOLVE</t>
  </si>
  <si>
    <t>Carboxylic acids</t>
  </si>
  <si>
    <t>FORMIC ACID</t>
  </si>
  <si>
    <t>ACETIC ACID</t>
  </si>
  <si>
    <t>PROPIONIC ACID</t>
  </si>
  <si>
    <t>Esters</t>
  </si>
  <si>
    <t>METHYLFORMATE</t>
  </si>
  <si>
    <t>METHYLACETATE</t>
  </si>
  <si>
    <t>ETHYL ACETATE</t>
  </si>
  <si>
    <t>ISOPROPYLACETATE</t>
  </si>
  <si>
    <t>N-PROPYLACETATE</t>
  </si>
  <si>
    <t>N-BUTYLACETATE</t>
  </si>
  <si>
    <t>Halocarbons</t>
  </si>
  <si>
    <t>METHYLCHLORIDE</t>
  </si>
  <si>
    <t>METHYLENE CHLORIDE</t>
  </si>
  <si>
    <t>CHLOROFORM</t>
  </si>
  <si>
    <t>PERCHLOROETHYLENE</t>
  </si>
  <si>
    <t>TRICHOLROETHYLENE</t>
  </si>
  <si>
    <t>1,1,1-TRICHLOROETHANE</t>
  </si>
  <si>
    <t>ETHYLENE DICHLORIDE</t>
  </si>
  <si>
    <t>対象物質数</t>
  </si>
  <si>
    <t>分類</t>
  </si>
  <si>
    <t>物質名</t>
  </si>
  <si>
    <t>NOxの考慮</t>
  </si>
  <si>
    <t>POCP</t>
  </si>
  <si>
    <t>MIR</t>
  </si>
  <si>
    <t>MOR</t>
  </si>
  <si>
    <t>EMIR</t>
  </si>
  <si>
    <t>UNECE(1990)</t>
  </si>
  <si>
    <t>Derwent(1998)</t>
  </si>
  <si>
    <t>Carter et al (1994)</t>
  </si>
  <si>
    <t xml:space="preserve"> Andersson (1992)</t>
  </si>
  <si>
    <t>米国都市域</t>
  </si>
  <si>
    <t>評価モデル</t>
  </si>
  <si>
    <t>ローカルエリアを対象</t>
  </si>
  <si>
    <t>ローカルエリアの評価結果から代表値算出</t>
  </si>
  <si>
    <t>計算対象期間</t>
  </si>
  <si>
    <t>５日</t>
  </si>
  <si>
    <t>１日</t>
  </si>
  <si>
    <t>NOx濃度が高い場合</t>
  </si>
  <si>
    <t>NOx濃度が低い場合</t>
  </si>
  <si>
    <t>地方名</t>
  </si>
  <si>
    <t>中国四国</t>
  </si>
  <si>
    <t>九州沖縄</t>
  </si>
  <si>
    <t>日中７時間平均値から算出</t>
  </si>
  <si>
    <t>化学物質名</t>
  </si>
  <si>
    <t>発熱量</t>
  </si>
  <si>
    <t>原田ら(2001)</t>
  </si>
  <si>
    <t>改変面積</t>
  </si>
  <si>
    <t>付表：改変面積(原田らベース)に対応した品位</t>
  </si>
  <si>
    <t>究極資源量ベース</t>
  </si>
  <si>
    <t>可採埋蔵量ベース</t>
  </si>
  <si>
    <t>利子率5%</t>
  </si>
  <si>
    <t>利子率3%</t>
  </si>
  <si>
    <t>利子率1%</t>
  </si>
  <si>
    <t>Sb正規化前</t>
  </si>
  <si>
    <t>円/kg</t>
  </si>
  <si>
    <t>注：斜体と</t>
  </si>
  <si>
    <t>品位は原著</t>
  </si>
  <si>
    <t>数値から変更</t>
  </si>
  <si>
    <t>0.0002(国内)</t>
  </si>
  <si>
    <t>総関与物質量</t>
  </si>
  <si>
    <t>土地改変面積</t>
  </si>
  <si>
    <t>ある程度限定される</t>
  </si>
  <si>
    <t>中程度</t>
  </si>
  <si>
    <t>中程度(LCA以外の分野)</t>
  </si>
  <si>
    <t>化石燃料</t>
  </si>
  <si>
    <t>中～高</t>
  </si>
  <si>
    <t>高</t>
  </si>
  <si>
    <t>0.00052(LIME)</t>
  </si>
  <si>
    <t xml:space="preserve"> </t>
  </si>
  <si>
    <t>ODP</t>
  </si>
  <si>
    <t>AP</t>
  </si>
  <si>
    <t>DAP</t>
  </si>
  <si>
    <r>
      <t>N</t>
    </r>
    <r>
      <rPr>
        <sz val="11"/>
        <rFont val="ＭＳ Ｐゴシック"/>
        <family val="3"/>
      </rPr>
      <t>MVOC平均</t>
    </r>
  </si>
  <si>
    <t>kg. Ethylene eq./kg</t>
  </si>
  <si>
    <t>一般廃棄物</t>
  </si>
  <si>
    <t>搬入時</t>
  </si>
  <si>
    <t>圧縮係数</t>
  </si>
  <si>
    <t>埋立時</t>
  </si>
  <si>
    <t>かさ密度(t/m3)</t>
  </si>
  <si>
    <t>（ブルドーザ）</t>
  </si>
  <si>
    <t>（コンパクタ）</t>
  </si>
  <si>
    <t>かさ密度
(t/m3)</t>
  </si>
  <si>
    <t>厨芥</t>
  </si>
  <si>
    <t>紙類</t>
  </si>
  <si>
    <t>布類</t>
  </si>
  <si>
    <t>プラ・ゴム・皮革類</t>
  </si>
  <si>
    <t>金属類</t>
  </si>
  <si>
    <t>びん・陶磁器類</t>
  </si>
  <si>
    <t>草・木類</t>
  </si>
  <si>
    <t>繊維系粗大ごみ</t>
  </si>
  <si>
    <t>木製家具</t>
  </si>
  <si>
    <t>小型家電製品</t>
  </si>
  <si>
    <t>他の金属系粗大ごみ</t>
  </si>
  <si>
    <t>焼却灰</t>
  </si>
  <si>
    <t>セメント固化物</t>
  </si>
  <si>
    <t>溶融スラグ</t>
  </si>
  <si>
    <t>覆土</t>
  </si>
  <si>
    <t>不明・一律</t>
  </si>
  <si>
    <t>出典：田中(2000)、環境省</t>
  </si>
  <si>
    <t>産業廃棄物</t>
  </si>
  <si>
    <t>かさ密度(t/m3)</t>
  </si>
  <si>
    <t>出典</t>
  </si>
  <si>
    <t>汚泥</t>
  </si>
  <si>
    <t>上水汚泥</t>
  </si>
  <si>
    <t>廃棄物処理法より換算</t>
  </si>
  <si>
    <t>下水汚泥</t>
  </si>
  <si>
    <t>建設汚泥</t>
  </si>
  <si>
    <t>建設廃棄物処理ガイドライン</t>
  </si>
  <si>
    <t>その他汚泥</t>
  </si>
  <si>
    <t>廃油</t>
  </si>
  <si>
    <t>廃棄物ハンドブック</t>
  </si>
  <si>
    <t>廃プラスチック類</t>
  </si>
  <si>
    <t>紙くず</t>
  </si>
  <si>
    <t>木くず</t>
  </si>
  <si>
    <t>繊維くず</t>
  </si>
  <si>
    <t>動植物性残渣</t>
  </si>
  <si>
    <t>ゴムくず</t>
  </si>
  <si>
    <t>金属くず</t>
  </si>
  <si>
    <t>ガラス陶磁器くず</t>
  </si>
  <si>
    <t>ばいじん</t>
  </si>
  <si>
    <t>がれき類</t>
  </si>
  <si>
    <t>鉱さい</t>
  </si>
  <si>
    <t>環境省</t>
  </si>
  <si>
    <t>基本的コンセプト</t>
  </si>
  <si>
    <t>資源の希少性</t>
  </si>
  <si>
    <t>エネルギーの質</t>
  </si>
  <si>
    <t>世代間公平</t>
  </si>
  <si>
    <t>採掘により発生するコスト</t>
  </si>
  <si>
    <t>対象物質の範囲</t>
  </si>
  <si>
    <t>広範囲</t>
  </si>
  <si>
    <t>ある程度広範囲</t>
  </si>
  <si>
    <t>限定される</t>
  </si>
  <si>
    <t>高い</t>
  </si>
  <si>
    <t>特性化係数の信頼性(データの精度)</t>
  </si>
  <si>
    <t>低い</t>
  </si>
  <si>
    <t>低い(相対的に)</t>
  </si>
  <si>
    <t>中</t>
  </si>
  <si>
    <t>対象物質</t>
  </si>
  <si>
    <t>金属として</t>
  </si>
  <si>
    <t>鉱物として</t>
  </si>
  <si>
    <t>金属、鉱物両方</t>
  </si>
  <si>
    <t>評価の実施時点</t>
  </si>
  <si>
    <t>特性化(Hauschildは重み付け)</t>
  </si>
  <si>
    <t>特性化</t>
  </si>
  <si>
    <t>重み付け</t>
  </si>
  <si>
    <t>被害評価</t>
  </si>
  <si>
    <t>単位</t>
  </si>
  <si>
    <t>金額/kg</t>
  </si>
  <si>
    <t>指標の意味のわかりやすさ</t>
  </si>
  <si>
    <t>これまでの評価実績</t>
  </si>
  <si>
    <t>多い</t>
  </si>
  <si>
    <t>少ない</t>
  </si>
  <si>
    <t>中程度(以降多くなる可能性あり)</t>
  </si>
  <si>
    <t>算出のためのデータが不十分。資源を網羅的に取り扱うためには大規模な調査が必要。指標そのものの信頼性に疑問。</t>
  </si>
  <si>
    <t>主な問題点</t>
  </si>
  <si>
    <t>約800物質</t>
  </si>
  <si>
    <t>特徴</t>
  </si>
  <si>
    <t>反応性高いシナリオ</t>
  </si>
  <si>
    <t>オゾン濃度最大シナリオ</t>
  </si>
  <si>
    <t>日本の各地域について評価した結果に基づいて代表値を計算</t>
  </si>
  <si>
    <t>資源消費に伴って発生する影響のみ考慮。データの信頼性に疑問。統合化であり特性化ではない。</t>
  </si>
  <si>
    <t>無い</t>
  </si>
  <si>
    <t>-</t>
  </si>
  <si>
    <t>Huijbregts (1999)</t>
  </si>
  <si>
    <t>被害算定型評価システムとの整合性</t>
  </si>
  <si>
    <t>WMO1998</t>
  </si>
  <si>
    <t>Montreal Protocol</t>
  </si>
  <si>
    <t>Annex A: Controlled substances</t>
  </si>
  <si>
    <t>GroupⅠ</t>
  </si>
  <si>
    <t>1.0</t>
  </si>
  <si>
    <t>0.8</t>
  </si>
  <si>
    <t>0.6</t>
  </si>
  <si>
    <t>Group Ⅱ</t>
  </si>
  <si>
    <t>Halon-1211</t>
  </si>
  <si>
    <t>CF2BrCl</t>
  </si>
  <si>
    <t>3.0</t>
  </si>
  <si>
    <t>Halon-1301</t>
  </si>
  <si>
    <t>10.0</t>
  </si>
  <si>
    <t>Halon-2402</t>
  </si>
  <si>
    <t>C2F4Br2</t>
  </si>
  <si>
    <t>6.0</t>
  </si>
  <si>
    <t>Annex B: Controlled substances</t>
  </si>
  <si>
    <t>CF3Cl</t>
  </si>
  <si>
    <t>CFC-111</t>
  </si>
  <si>
    <t>C2FCl5</t>
  </si>
  <si>
    <t>CFC-112</t>
  </si>
  <si>
    <t>C2F2Cl4</t>
  </si>
  <si>
    <t>CFC-211</t>
  </si>
  <si>
    <t>C3FCl7</t>
  </si>
  <si>
    <t>CFC-212</t>
  </si>
  <si>
    <t>C3F2Cl6</t>
  </si>
  <si>
    <t>CFC-213</t>
  </si>
  <si>
    <t>C3F3Cl5</t>
  </si>
  <si>
    <t>CFC-214</t>
  </si>
  <si>
    <t>C3F4Cl4</t>
  </si>
  <si>
    <t>CFC-215</t>
  </si>
  <si>
    <t>C3F5Cl3</t>
  </si>
  <si>
    <t>CFC-216</t>
  </si>
  <si>
    <t>C3F6Cl2</t>
  </si>
  <si>
    <t>CFC-217</t>
  </si>
  <si>
    <t>C3F7Cl</t>
  </si>
  <si>
    <t>GroupⅡ</t>
  </si>
  <si>
    <t>carbon tetrachloride</t>
  </si>
  <si>
    <t>1.1</t>
  </si>
  <si>
    <t>Group Ⅲ</t>
  </si>
  <si>
    <t>methyl chloroform</t>
  </si>
  <si>
    <t>C2H3Cl3</t>
  </si>
  <si>
    <t>0.1</t>
  </si>
  <si>
    <t>Annex C: Controlled substances</t>
  </si>
  <si>
    <t>Group Ⅰ</t>
  </si>
  <si>
    <t>HCFC-21</t>
  </si>
  <si>
    <t>CHFCl2</t>
  </si>
  <si>
    <t>0.04</t>
  </si>
  <si>
    <t>CHF2Cl</t>
  </si>
  <si>
    <t>0.055</t>
  </si>
  <si>
    <t>HCFC-31</t>
  </si>
  <si>
    <t>CH2FCl</t>
  </si>
  <si>
    <t>0.02</t>
  </si>
  <si>
    <t>HCFC-121</t>
  </si>
  <si>
    <t>C2HFCl4</t>
  </si>
  <si>
    <t>0.01－0.04</t>
  </si>
  <si>
    <t>HCFC-122</t>
  </si>
  <si>
    <t>C2HF2Cl3</t>
  </si>
  <si>
    <t>0.02－0.08</t>
  </si>
  <si>
    <t>C2HF3Cl2</t>
  </si>
  <si>
    <t>0.02－0.06</t>
  </si>
  <si>
    <t>CHCl2CF3</t>
  </si>
  <si>
    <t>C2HF4Cl</t>
  </si>
  <si>
    <t>0.02－0.04</t>
  </si>
  <si>
    <t>CHFClCF3</t>
  </si>
  <si>
    <t>0.022</t>
  </si>
  <si>
    <t>HCFC-131</t>
  </si>
  <si>
    <t>C2H2FCl3</t>
  </si>
  <si>
    <t>0.007－0.05</t>
  </si>
  <si>
    <t>HCFC-132</t>
  </si>
  <si>
    <t>C2H2F2Cl2</t>
  </si>
  <si>
    <t>0.008－0.05</t>
  </si>
  <si>
    <t>HCFC-133</t>
  </si>
  <si>
    <t>C2H2F3Cl</t>
  </si>
  <si>
    <t>HCFC-141</t>
  </si>
  <si>
    <t>C2H3FCl2</t>
  </si>
  <si>
    <t>0.005－0.07</t>
  </si>
  <si>
    <t>CH3CFCl2</t>
  </si>
  <si>
    <t>0.11</t>
  </si>
  <si>
    <t>HCFC-142</t>
  </si>
  <si>
    <t>C2H3F2Cl</t>
  </si>
  <si>
    <t>0.008－0.07</t>
  </si>
  <si>
    <t>CH3CF2Cl</t>
  </si>
  <si>
    <t>0.065</t>
  </si>
  <si>
    <t>HCFC-151</t>
  </si>
  <si>
    <t>C2H4FCl</t>
  </si>
  <si>
    <t>0.003－0.005</t>
  </si>
  <si>
    <t>HCFC-221</t>
  </si>
  <si>
    <t>C3HFCl6</t>
  </si>
  <si>
    <t>0.015－0.07</t>
  </si>
  <si>
    <t>HCFC-222</t>
  </si>
  <si>
    <t>C3HF2Cl5</t>
  </si>
  <si>
    <t>0.01－0.09</t>
  </si>
  <si>
    <t>HCFC-223</t>
  </si>
  <si>
    <t>C3HF3Cl4</t>
  </si>
  <si>
    <t>0.01－0.08</t>
  </si>
  <si>
    <t>HCFC-224</t>
  </si>
  <si>
    <t>C3HF4Cl3</t>
  </si>
  <si>
    <t>HCFC-225</t>
  </si>
  <si>
    <t>C3HF5Cl2</t>
  </si>
  <si>
    <t>0.02－0.07</t>
  </si>
  <si>
    <t>CF3CF2CHCl2</t>
  </si>
  <si>
    <t>0.025</t>
  </si>
  <si>
    <t>CF2ClCF2CHClF</t>
  </si>
  <si>
    <t>0.033</t>
  </si>
  <si>
    <t>HCFC-226</t>
  </si>
  <si>
    <t>C3HF6Cl</t>
  </si>
  <si>
    <t>0.02－0.10</t>
  </si>
  <si>
    <t>HCFC-231</t>
  </si>
  <si>
    <t>C3H2FCl5</t>
  </si>
  <si>
    <t>0.05－0.09</t>
  </si>
  <si>
    <t>HCFC-232</t>
  </si>
  <si>
    <t>C3H2F2Cl4</t>
  </si>
  <si>
    <t>0.008－0.10</t>
  </si>
  <si>
    <t>HCFC-233</t>
  </si>
  <si>
    <t>0.007－0.23</t>
  </si>
  <si>
    <t>HCFC-234</t>
  </si>
  <si>
    <t>C3H2F4Cl2</t>
  </si>
  <si>
    <t>0.01－0.28</t>
  </si>
  <si>
    <t>HCFC-235</t>
  </si>
  <si>
    <t>C3H2F5Cl</t>
  </si>
  <si>
    <t>0.03－0.52</t>
  </si>
  <si>
    <t>HCFC-241</t>
  </si>
  <si>
    <t>C3H3FCl4</t>
  </si>
  <si>
    <t>0.004－0.09</t>
  </si>
  <si>
    <t>HCFC-242</t>
  </si>
  <si>
    <t>C3H3F2Cl3</t>
  </si>
  <si>
    <t>0.005－0.13</t>
  </si>
  <si>
    <t>HCFC-243</t>
  </si>
  <si>
    <t>C3H3F3Cl2</t>
  </si>
  <si>
    <t>0.007－0.12</t>
  </si>
  <si>
    <t>HCFC-244</t>
  </si>
  <si>
    <t>C3H3F4Cl</t>
  </si>
  <si>
    <t>0.009－0.14</t>
  </si>
  <si>
    <t>HCFC-251</t>
  </si>
  <si>
    <t>C3H4FCl3</t>
  </si>
  <si>
    <t>0.001－0.01</t>
  </si>
  <si>
    <t>HCFC-252</t>
  </si>
  <si>
    <t>C3H4F2Cl2</t>
  </si>
  <si>
    <t>0.005－0.04</t>
  </si>
  <si>
    <t>HCFC-253</t>
  </si>
  <si>
    <t>C3H4F3Cl</t>
  </si>
  <si>
    <t>0.003－0.03</t>
  </si>
  <si>
    <t>HCFC-261</t>
  </si>
  <si>
    <t>C3H5FCl2</t>
  </si>
  <si>
    <t>0.002－0.02</t>
  </si>
  <si>
    <t>HCFC-262</t>
  </si>
  <si>
    <t>C3H5F2Cl</t>
  </si>
  <si>
    <t>HCFC-271</t>
  </si>
  <si>
    <t>C3H6FCl</t>
  </si>
  <si>
    <t>0.001－0.03</t>
  </si>
  <si>
    <t>CHFBr2</t>
  </si>
  <si>
    <t>1.00</t>
  </si>
  <si>
    <t>時間帯</t>
  </si>
  <si>
    <t>走行区分・車種分類</t>
  </si>
  <si>
    <t>不明</t>
  </si>
  <si>
    <t>自動車騒音（小型車類）</t>
  </si>
  <si>
    <t>自動車騒音（小型車類；乗用車）</t>
  </si>
  <si>
    <t>自動車騒音（小型車類；小型貨物車）</t>
  </si>
  <si>
    <t>自動車騒音（大型車類）</t>
  </si>
  <si>
    <t>自動車騒音（大型車類；中型車）</t>
  </si>
  <si>
    <t>自動車騒音（大型車類；大型車）</t>
  </si>
  <si>
    <t>自動車騒音（車種不明）</t>
  </si>
  <si>
    <t>・二輪自動車及び原動機付自転車は小型貨物車に含めるものとする。</t>
  </si>
  <si>
    <r>
      <t>特性化係数（</t>
    </r>
    <r>
      <rPr>
        <sz val="10.5"/>
        <rFont val="Century"/>
        <family val="1"/>
      </rPr>
      <t>J/</t>
    </r>
    <r>
      <rPr>
        <sz val="10.5"/>
        <rFont val="ＭＳ 明朝"/>
        <family val="1"/>
      </rPr>
      <t>台</t>
    </r>
    <r>
      <rPr>
        <sz val="10.5"/>
        <rFont val="Century"/>
        <family val="1"/>
      </rPr>
      <t>km</t>
    </r>
    <r>
      <rPr>
        <sz val="10.5"/>
        <rFont val="ＭＳ 明朝"/>
        <family val="1"/>
      </rPr>
      <t>）</t>
    </r>
  </si>
  <si>
    <r>
      <t>・車種分類は</t>
    </r>
    <r>
      <rPr>
        <sz val="9"/>
        <rFont val="Century"/>
        <family val="1"/>
      </rPr>
      <t>ASJ RTN-Model 2003</t>
    </r>
    <r>
      <rPr>
        <sz val="9"/>
        <rFont val="ＭＳ 明朝"/>
        <family val="1"/>
      </rPr>
      <t>（日本音響学会道路交通騒音調査研究委員会</t>
    </r>
    <r>
      <rPr>
        <sz val="9"/>
        <rFont val="Century"/>
        <family val="1"/>
      </rPr>
      <t xml:space="preserve"> 2004</t>
    </r>
    <r>
      <rPr>
        <sz val="9"/>
        <rFont val="ＭＳ 明朝"/>
        <family val="1"/>
      </rPr>
      <t>）に基づく。具体的には、以下に引用するとおり。</t>
    </r>
  </si>
  <si>
    <r>
      <t>・乗用車は、ナンバープレートの頭一文字が</t>
    </r>
    <r>
      <rPr>
        <sz val="9"/>
        <rFont val="Century"/>
        <family val="1"/>
      </rPr>
      <t>3,5,7,4</t>
    </r>
    <r>
      <rPr>
        <sz val="9"/>
        <rFont val="ＭＳ 明朝"/>
        <family val="1"/>
      </rPr>
      <t>（バン）の乗車人員</t>
    </r>
    <r>
      <rPr>
        <sz val="9"/>
        <rFont val="Century"/>
        <family val="1"/>
      </rPr>
      <t>10</t>
    </r>
    <r>
      <rPr>
        <sz val="9"/>
        <rFont val="ＭＳ 明朝"/>
        <family val="1"/>
      </rPr>
      <t>人以下の車両</t>
    </r>
  </si>
  <si>
    <r>
      <t>・小型貨物車は、同</t>
    </r>
    <r>
      <rPr>
        <sz val="9"/>
        <rFont val="Century"/>
        <family val="1"/>
      </rPr>
      <t>4</t>
    </r>
    <r>
      <rPr>
        <sz val="9"/>
        <rFont val="ＭＳ 明朝"/>
        <family val="1"/>
      </rPr>
      <t>（バンを除く）</t>
    </r>
    <r>
      <rPr>
        <sz val="9"/>
        <rFont val="Century"/>
        <family val="1"/>
      </rPr>
      <t>,6</t>
    </r>
    <r>
      <rPr>
        <sz val="9"/>
        <rFont val="ＭＳ 明朝"/>
        <family val="1"/>
      </rPr>
      <t>の排気量が</t>
    </r>
    <r>
      <rPr>
        <sz val="9"/>
        <rFont val="Century"/>
        <family val="1"/>
      </rPr>
      <t>50cc</t>
    </r>
    <r>
      <rPr>
        <sz val="9"/>
        <rFont val="ＭＳ 明朝"/>
        <family val="1"/>
      </rPr>
      <t>を超え，長さ</t>
    </r>
    <r>
      <rPr>
        <sz val="9"/>
        <rFont val="Century"/>
        <family val="1"/>
      </rPr>
      <t>4.7m</t>
    </r>
    <r>
      <rPr>
        <sz val="9"/>
        <rFont val="ＭＳ 明朝"/>
        <family val="1"/>
      </rPr>
      <t>以下の車両</t>
    </r>
  </si>
  <si>
    <r>
      <t>・中型車は、同</t>
    </r>
    <r>
      <rPr>
        <sz val="9"/>
        <rFont val="Century"/>
        <family val="1"/>
      </rPr>
      <t>1,2</t>
    </r>
    <r>
      <rPr>
        <sz val="9"/>
        <rFont val="ＭＳ 明朝"/>
        <family val="1"/>
      </rPr>
      <t>で、長さが</t>
    </r>
    <r>
      <rPr>
        <sz val="9"/>
        <rFont val="Century"/>
        <family val="1"/>
      </rPr>
      <t>4.7m</t>
    </r>
    <r>
      <rPr>
        <sz val="9"/>
        <rFont val="ＭＳ 明朝"/>
        <family val="1"/>
      </rPr>
      <t>を超える貨物自動車で，大型車を除く（大部分は</t>
    </r>
    <r>
      <rPr>
        <sz val="9"/>
        <rFont val="Century"/>
        <family val="1"/>
      </rPr>
      <t>2</t>
    </r>
    <r>
      <rPr>
        <sz val="9"/>
        <rFont val="ＭＳ 明朝"/>
        <family val="1"/>
      </rPr>
      <t>軸車）車両及び乗車定員</t>
    </r>
    <r>
      <rPr>
        <sz val="9"/>
        <rFont val="Century"/>
        <family val="1"/>
      </rPr>
      <t>11</t>
    </r>
    <r>
      <rPr>
        <sz val="9"/>
        <rFont val="ＭＳ 明朝"/>
        <family val="1"/>
      </rPr>
      <t>～</t>
    </r>
    <r>
      <rPr>
        <sz val="9"/>
        <rFont val="Century"/>
        <family val="1"/>
      </rPr>
      <t>29</t>
    </r>
    <r>
      <rPr>
        <sz val="9"/>
        <rFont val="ＭＳ 明朝"/>
        <family val="1"/>
      </rPr>
      <t>人の中型バス</t>
    </r>
  </si>
  <si>
    <r>
      <t>・大型車は，同</t>
    </r>
    <r>
      <rPr>
        <sz val="9"/>
        <rFont val="Century"/>
        <family val="1"/>
      </rPr>
      <t>1,2</t>
    </r>
    <r>
      <rPr>
        <sz val="9"/>
        <rFont val="ＭＳ 明朝"/>
        <family val="1"/>
      </rPr>
      <t>（それぞれ大型プレート）及び</t>
    </r>
    <r>
      <rPr>
        <sz val="9"/>
        <rFont val="Century"/>
        <family val="1"/>
      </rPr>
      <t>9,0</t>
    </r>
    <r>
      <rPr>
        <sz val="9"/>
        <rFont val="ＭＳ 明朝"/>
        <family val="1"/>
      </rPr>
      <t>で、車両総重量</t>
    </r>
    <r>
      <rPr>
        <sz val="9"/>
        <rFont val="Century"/>
        <family val="1"/>
      </rPr>
      <t>8</t>
    </r>
    <r>
      <rPr>
        <sz val="9"/>
        <rFont val="ＭＳ 明朝"/>
        <family val="1"/>
      </rPr>
      <t>トン以上又は最大積載量が</t>
    </r>
    <r>
      <rPr>
        <sz val="9"/>
        <rFont val="Century"/>
        <family val="1"/>
      </rPr>
      <t>5</t>
    </r>
    <r>
      <rPr>
        <sz val="9"/>
        <rFont val="ＭＳ 明朝"/>
        <family val="1"/>
      </rPr>
      <t>トン以上の貨物自動車（大部分は</t>
    </r>
    <r>
      <rPr>
        <sz val="9"/>
        <rFont val="Century"/>
        <family val="1"/>
      </rPr>
      <t>3</t>
    </r>
    <r>
      <rPr>
        <sz val="9"/>
        <rFont val="ＭＳ 明朝"/>
        <family val="1"/>
      </rPr>
      <t>軸以上）、乗車定員</t>
    </r>
    <r>
      <rPr>
        <sz val="9"/>
        <rFont val="Century"/>
        <family val="1"/>
      </rPr>
      <t>30</t>
    </r>
    <r>
      <rPr>
        <sz val="9"/>
        <rFont val="ＭＳ 明朝"/>
        <family val="1"/>
      </rPr>
      <t>人以上の大型バス、及び、大型特殊自動車</t>
    </r>
  </si>
  <si>
    <r>
      <t>・分類番号の頭一文字が</t>
    </r>
    <r>
      <rPr>
        <sz val="9"/>
        <rFont val="Century"/>
        <family val="1"/>
      </rPr>
      <t>8</t>
    </r>
    <r>
      <rPr>
        <sz val="9"/>
        <rFont val="ＭＳ 明朝"/>
        <family val="1"/>
      </rPr>
      <t>の特種用途自動車は、実態によって区分する。</t>
    </r>
  </si>
  <si>
    <r>
      <t>・軽自動車は、分類番号の頭一文字</t>
    </r>
    <r>
      <rPr>
        <sz val="9"/>
        <rFont val="Century"/>
        <family val="1"/>
      </rPr>
      <t>4</t>
    </r>
    <r>
      <rPr>
        <sz val="9"/>
        <rFont val="ＭＳ 明朝"/>
        <family val="1"/>
      </rPr>
      <t>及び</t>
    </r>
    <r>
      <rPr>
        <sz val="9"/>
        <rFont val="Century"/>
        <family val="1"/>
      </rPr>
      <t>5</t>
    </r>
    <r>
      <rPr>
        <sz val="9"/>
        <rFont val="ＭＳ 明朝"/>
        <family val="1"/>
      </rPr>
      <t>の中に含まれる。</t>
    </r>
  </si>
  <si>
    <t>室内空気汚染</t>
  </si>
  <si>
    <t>単位量排出による濃度増加</t>
  </si>
  <si>
    <t>μg/m3</t>
  </si>
  <si>
    <t>吸気量</t>
  </si>
  <si>
    <t>m3/日</t>
  </si>
  <si>
    <t>体重</t>
  </si>
  <si>
    <t>kg bw</t>
  </si>
  <si>
    <t>日予測摂取量(PDI)</t>
  </si>
  <si>
    <t>μg/kg bw/日</t>
  </si>
  <si>
    <t>室内濃度指針値</t>
  </si>
  <si>
    <t>日許容摂取量(ADI)</t>
  </si>
  <si>
    <t>PDI/ADI</t>
  </si>
  <si>
    <t>特性化係数</t>
  </si>
  <si>
    <t>ホルムアルデヒド</t>
  </si>
  <si>
    <t>μg/m3</t>
  </si>
  <si>
    <t>μg/kg bw/日</t>
  </si>
  <si>
    <t>トルエン</t>
  </si>
  <si>
    <t>キシレン</t>
  </si>
  <si>
    <t>p－ジクロロベンゼン</t>
  </si>
  <si>
    <t>エチルベンゼン</t>
  </si>
  <si>
    <t>スチレン</t>
  </si>
  <si>
    <t>クロルピリホス</t>
  </si>
  <si>
    <t>フタル酸ジーnーブチル</t>
  </si>
  <si>
    <t>テトラデカン</t>
  </si>
  <si>
    <t>フタル酸ジー2ーエチルヘキシル</t>
  </si>
  <si>
    <t>ダイアジノン</t>
  </si>
  <si>
    <t>アセトアルデヒド</t>
  </si>
  <si>
    <t>フェルブカルブ</t>
  </si>
  <si>
    <t>テトラブロモビスフェノールA(TBBA)</t>
  </si>
  <si>
    <t>79-94-7</t>
  </si>
  <si>
    <t>対象外</t>
  </si>
  <si>
    <t>トリブロモフェノール</t>
  </si>
  <si>
    <t>118-79-6</t>
  </si>
  <si>
    <t xml:space="preserve">1-221 </t>
  </si>
  <si>
    <t>三酸化アンチモン</t>
  </si>
  <si>
    <t>1309-64-4</t>
  </si>
  <si>
    <t xml:space="preserve">1-25 </t>
  </si>
  <si>
    <t>トリフェニルホスフェート</t>
  </si>
  <si>
    <t>115-86-6</t>
  </si>
  <si>
    <t>対象外※</t>
  </si>
  <si>
    <t>リン酸ジフェニルクレジル
(クレジルフェニルホスフェート)</t>
  </si>
  <si>
    <t>26444-49-5</t>
  </si>
  <si>
    <t>ジ2エチルヘキシルフタル酸(DEHP)</t>
  </si>
  <si>
    <t>117-81-7</t>
  </si>
  <si>
    <t>1-272</t>
  </si>
  <si>
    <t>テトラブロモビスフェノールA(TBBA)</t>
  </si>
  <si>
    <t>79-94-7</t>
  </si>
  <si>
    <t>トリブロモフェノール</t>
  </si>
  <si>
    <t>トリフェニルホスフェート</t>
  </si>
  <si>
    <t>※トリフェニルホスフェートについては、改正化管法の対象物質（1-461）に指定されている。</t>
  </si>
  <si>
    <t>HBFC-22B1</t>
  </si>
  <si>
    <t>CHF2Br</t>
  </si>
  <si>
    <t>0.74</t>
  </si>
  <si>
    <t>CH2FBr</t>
  </si>
  <si>
    <t>0.73</t>
  </si>
  <si>
    <t>C2HFBr4</t>
  </si>
  <si>
    <t>0.3－0.8</t>
  </si>
  <si>
    <t>C2HF2Br3</t>
  </si>
  <si>
    <t>0.5－1.8</t>
  </si>
  <si>
    <t>C2HF3Br2</t>
  </si>
  <si>
    <t>0.4－1.6</t>
  </si>
  <si>
    <t>C2HF4Br</t>
  </si>
  <si>
    <t>0.7－1.2</t>
  </si>
  <si>
    <t>C2H2FBr3</t>
  </si>
  <si>
    <t>0.1－1.1</t>
  </si>
  <si>
    <t>C2H2F2Br2</t>
  </si>
  <si>
    <t>0.2－1.5</t>
  </si>
  <si>
    <t>C2H2F3Br</t>
  </si>
  <si>
    <t>0.7－1.6</t>
  </si>
  <si>
    <t>C2H3FBr2</t>
  </si>
  <si>
    <t>0.1－1.7</t>
  </si>
  <si>
    <t>C2H3F2Br</t>
  </si>
  <si>
    <t>0.2－1.1</t>
  </si>
  <si>
    <t>C2H4FBr</t>
  </si>
  <si>
    <t>0.07－0.1</t>
  </si>
  <si>
    <t>C3HFBr6</t>
  </si>
  <si>
    <t>0.3－1.5</t>
  </si>
  <si>
    <t>C3HF2Br5</t>
  </si>
  <si>
    <t>0.2－1.9</t>
  </si>
  <si>
    <t>C3HF3Br4</t>
  </si>
  <si>
    <t>0.3－1.8</t>
  </si>
  <si>
    <t>C3HF4Br3</t>
  </si>
  <si>
    <t>0.5－2.2</t>
  </si>
  <si>
    <t>C3HF5Br2</t>
  </si>
  <si>
    <t>0.9－2.0</t>
  </si>
  <si>
    <t>C3H６Br</t>
  </si>
  <si>
    <t>0.7－3.3</t>
  </si>
  <si>
    <t>C3H2FBr５</t>
  </si>
  <si>
    <t>0.1－1.9</t>
  </si>
  <si>
    <t>C3H2F2Br4</t>
  </si>
  <si>
    <t>0.2－2.1</t>
  </si>
  <si>
    <t>C3H2F3Br3</t>
  </si>
  <si>
    <t>0.2－5.6</t>
  </si>
  <si>
    <t>C3H2F4Br2</t>
  </si>
  <si>
    <t>0.3－7.5</t>
  </si>
  <si>
    <t>C3H2F5Br</t>
  </si>
  <si>
    <t>0.9－1.4</t>
  </si>
  <si>
    <t>C3H3FBr4</t>
  </si>
  <si>
    <t>0.08－1.9</t>
  </si>
  <si>
    <t>C3H3F2Br3</t>
  </si>
  <si>
    <t>0.1－3.1</t>
  </si>
  <si>
    <t>C3H3F3Br2</t>
  </si>
  <si>
    <t>0.1－2.5</t>
  </si>
  <si>
    <t>C3H3F4Br</t>
  </si>
  <si>
    <t>0.3－4.4</t>
  </si>
  <si>
    <t>C3H4FBr3</t>
  </si>
  <si>
    <t>0.03－0.3</t>
  </si>
  <si>
    <t>C3H4F2Br2</t>
  </si>
  <si>
    <t>0.1－1.0</t>
  </si>
  <si>
    <t>C3H4F3Br</t>
  </si>
  <si>
    <t>0.07－0.8</t>
  </si>
  <si>
    <t>C3H5FBr2</t>
  </si>
  <si>
    <t>0.04－0.4</t>
  </si>
  <si>
    <t>C3H5F2Br</t>
  </si>
  <si>
    <t>C3H6FBr</t>
  </si>
  <si>
    <t>0.02－0.7</t>
  </si>
  <si>
    <t>北海道</t>
  </si>
  <si>
    <t>東北</t>
  </si>
  <si>
    <t>関東</t>
  </si>
  <si>
    <t>中部</t>
  </si>
  <si>
    <t>関西</t>
  </si>
  <si>
    <t>1,2,3,4-TETRAMETHYLBENZENE</t>
  </si>
  <si>
    <t>1,2,3,5-TETRAMETHYLBENZENE</t>
  </si>
  <si>
    <t>1,2,4,5-TETRAMETHYLBENZENE</t>
  </si>
  <si>
    <t>1,2-DIETHYLBENZENE</t>
  </si>
  <si>
    <t>1,2-DIMETHYL-3-ETHYLBENZENE</t>
  </si>
  <si>
    <t>1,2-DIMETHYL-4-ETHYLBENZENE</t>
  </si>
  <si>
    <t>1,3-DIETHYLBENZENE</t>
  </si>
  <si>
    <t>1,4-BUTANEDIOL</t>
  </si>
  <si>
    <t>1,4-DIETHYLBENZENE</t>
  </si>
  <si>
    <t>1-ＢＵＴＹＮＥ</t>
  </si>
  <si>
    <t>1-CHLOROBUTANE</t>
  </si>
  <si>
    <t>1-DECENE</t>
  </si>
  <si>
    <t>1-ETHOXY-2-PROPANOL</t>
  </si>
  <si>
    <t>1-HEPTENE</t>
  </si>
  <si>
    <t>1-METHYLCYCLOHEXENE</t>
  </si>
  <si>
    <t>1-METHYL-2-ETHYLBENZENE</t>
  </si>
  <si>
    <t>1-METHYL-3-ETHYLBENZENE</t>
  </si>
  <si>
    <t>1-METHYL-3-ISOPROPYLBENZENE</t>
  </si>
  <si>
    <t>1-METHYL-3-N-PROPYLBENZENE</t>
  </si>
  <si>
    <t>1-METHYL-4-ISOPROPYLBENZENE</t>
  </si>
  <si>
    <t>1-NONENE</t>
  </si>
  <si>
    <t>1-OCTENE</t>
  </si>
  <si>
    <t>1-UNDECENE</t>
  </si>
  <si>
    <t>2,2,3-TRIMETHYLBUTANE</t>
  </si>
  <si>
    <t>2,2,3-TRIMETHYLPENTANE</t>
  </si>
  <si>
    <t>2,2,4-TRIMETHYLPENTANE</t>
  </si>
  <si>
    <t>2,2,5-TRIMETHYLHEXANE</t>
  </si>
  <si>
    <t>2,2-DICHLORONITROANILINE</t>
  </si>
  <si>
    <t>2,2-DIMETHYLHEXANE</t>
  </si>
  <si>
    <t>2,3,3-TRIMETHYLPENTANE</t>
  </si>
  <si>
    <t>2,3,3-TRIMETHYL-1-BUTENE</t>
  </si>
  <si>
    <t>2,3,4-TRIMETHYLPENTANE</t>
  </si>
  <si>
    <t>2,3,5-TRIMETHYLHEXANE</t>
  </si>
  <si>
    <t>2,3-DIMETHYLHEPTANE</t>
  </si>
  <si>
    <t>2,3-DIMETHYLHEXANE</t>
  </si>
  <si>
    <t>2,3-DIMETHYLOCTANE</t>
  </si>
  <si>
    <t>2,3-DIMETHYLPENTANE</t>
  </si>
  <si>
    <t>2,3-DIMETHYL-1-BUTENE</t>
  </si>
  <si>
    <t>2,4,4-TRIMETHYL-1-PENTENE</t>
  </si>
  <si>
    <t>2,4,5-TRIMETHYLHEPTANE</t>
  </si>
  <si>
    <t>2,4-DIMETHYLHEPTANE</t>
  </si>
  <si>
    <t>2,4-DIMETHYLHEXANE</t>
  </si>
  <si>
    <t>2,4-DIMETHYLOCTANE</t>
  </si>
  <si>
    <t>2,4-DIMETHYLPENTANE</t>
  </si>
  <si>
    <t>2,5-DIMETHYLHEPTANE</t>
  </si>
  <si>
    <t>2,5-DIMETHYLHEXANE</t>
  </si>
  <si>
    <t>2,6-DIMETHYLOCTANE</t>
  </si>
  <si>
    <t>2,6-DIMETHYLSTYRENE</t>
  </si>
  <si>
    <t>2-BUTYLTETRAHYDROFURAN</t>
  </si>
  <si>
    <t>2-BUTYNE</t>
  </si>
  <si>
    <t>2-ETHYLHEXANOL</t>
  </si>
  <si>
    <t>2-ETHYL-1-HEXANOL</t>
  </si>
  <si>
    <t>2-FURFURAL</t>
  </si>
  <si>
    <t>2-HEXENE</t>
  </si>
  <si>
    <t>2-METHYLDECANE</t>
  </si>
  <si>
    <t>2-METHYLHEPTANE</t>
  </si>
  <si>
    <t>2-METHYLOCTANE</t>
  </si>
  <si>
    <t>2-METHYLPROPANE</t>
  </si>
  <si>
    <t>2-METHYL-1,3-BUTADIENE</t>
  </si>
  <si>
    <t>2-METHYL-1-PENTENE</t>
  </si>
  <si>
    <t>2-METHYL-2-PENTENE</t>
  </si>
  <si>
    <t>2-METHYL-3-HEXANONE</t>
  </si>
  <si>
    <t>2-(2-BUTOXYETHOXY)-ETHANOL</t>
  </si>
  <si>
    <t>3,3-DIMETHYLPENTANE</t>
  </si>
  <si>
    <t>3,4-DIMETHYLOCTANE</t>
  </si>
  <si>
    <t>3,5,5-TRIMETHYLHEXANE</t>
  </si>
  <si>
    <t>3,5-DIMETHYLHEPTANE</t>
  </si>
  <si>
    <t>3-HEPTENE</t>
  </si>
  <si>
    <t>3-METHYLHEPTANE</t>
  </si>
  <si>
    <t>3-METHYLOCTANE</t>
  </si>
  <si>
    <t>3-METHYL-1-PENTENE</t>
  </si>
  <si>
    <t>3-METHYL-CIS-2-PENTENE</t>
  </si>
  <si>
    <t>3-METHYL-TRANS-2-PENTENE</t>
  </si>
  <si>
    <t>3-(CHLOROMETHYL)-HEPTANE</t>
  </si>
  <si>
    <t>4,4-METHYLENE  DIANILINE</t>
  </si>
  <si>
    <t>4-METHYLANILINE</t>
  </si>
  <si>
    <t>4-METHYLHEPTANE</t>
  </si>
  <si>
    <t>4-METHYLNONANE</t>
  </si>
  <si>
    <t>4-METHYLOCTANE</t>
  </si>
  <si>
    <t>4-METHYL-1-PENTENE</t>
  </si>
  <si>
    <t>4-METHYL-CIS-2-PENTENE</t>
  </si>
  <si>
    <t>4-METHYL-TRANS-2-PENTENE</t>
  </si>
  <si>
    <t>4-PHENYL-1-BUTENE</t>
  </si>
  <si>
    <t>ACENAPHTHENE</t>
  </si>
  <si>
    <t>ACENAPHTHYLENE</t>
  </si>
  <si>
    <t>ACETIC ANHYDRIDE</t>
  </si>
  <si>
    <t>ACROLEIN (PROPENAL)</t>
  </si>
  <si>
    <t>ACRYLIC ACID</t>
  </si>
  <si>
    <t>ACRYLONITRILE</t>
  </si>
  <si>
    <t>ADIPIC ACID</t>
  </si>
  <si>
    <t>ALIPHATICS  (per  carbon)</t>
  </si>
  <si>
    <t>ALKENE  KETONE</t>
  </si>
  <si>
    <t>AMINOANTHRAQUINONE</t>
  </si>
  <si>
    <t>ANILINE</t>
  </si>
  <si>
    <t>ANTHANTHRENE</t>
  </si>
  <si>
    <t>ANTHRACENE</t>
  </si>
  <si>
    <t>ANTHRAQUINONE</t>
  </si>
  <si>
    <t>A-PINENE</t>
  </si>
  <si>
    <t>BENZOIC ACID</t>
  </si>
  <si>
    <t>BENZOPYRENES</t>
  </si>
  <si>
    <t>2-(4-クロロ-6-エチルアミノ-1,3,5-トリアジン-2-イル）アミノ-2-メチルプロピオノニトリル（別名シアナジン）2-(4-クロロ-6-エチルアミノ-1,3,5-トリアジン-2-イル）アミノ-2-メチルプロピオノニトリル（別名シアナジン）</t>
  </si>
  <si>
    <t>7782―49―2</t>
  </si>
  <si>
    <t>Selemium</t>
  </si>
  <si>
    <t>12122―67―7</t>
  </si>
  <si>
    <t>330―54―1</t>
  </si>
  <si>
    <t>330―55―2</t>
  </si>
  <si>
    <t>121―75―5</t>
  </si>
  <si>
    <t>60―51―5</t>
  </si>
  <si>
    <t>BENZOTHIAZOLE</t>
  </si>
  <si>
    <t>BENZO(a)ANTHRACENE</t>
  </si>
  <si>
    <t>BENZO(a)PYRENE</t>
  </si>
  <si>
    <t>BENZO(b)FLUORANTHENE</t>
  </si>
  <si>
    <t>BENZO(c)PHENANTHRENE</t>
  </si>
  <si>
    <t>BENZO(e)PYRENE</t>
  </si>
  <si>
    <t>BENZO(g,h,i)FLUORANTHENE</t>
  </si>
  <si>
    <t>BENZO(g,h,i)PERYLENE</t>
  </si>
  <si>
    <t>BENZO(k)FLUORANTHENE</t>
  </si>
  <si>
    <t>BENZYLCHLORIDE</t>
  </si>
  <si>
    <t>BIPHENYL</t>
  </si>
  <si>
    <t>BIPHENYLOL</t>
  </si>
  <si>
    <t>BROMODINITROANILINE</t>
  </si>
  <si>
    <t>BROMODINITROBENZENE</t>
  </si>
  <si>
    <t>BUTENE</t>
  </si>
  <si>
    <t>BUTOXYBUTENE</t>
  </si>
  <si>
    <t>BUTOXYETHOXYETHANOL</t>
  </si>
  <si>
    <t>BUTOXYETHOXYETHANOL  ACETATE</t>
  </si>
  <si>
    <t>BUTYL  CARBITOL</t>
  </si>
  <si>
    <t>BUTYLACRYLATE</t>
  </si>
  <si>
    <t>BUTYLBENZENE</t>
  </si>
  <si>
    <t>BUTYLBENZOATE</t>
  </si>
  <si>
    <t>BUTYLBENZYLPHTHALATE</t>
  </si>
  <si>
    <t>BUTYLCYCLOHEXANE</t>
  </si>
  <si>
    <t>BUTYLISOPROPYLPHTHALATE</t>
  </si>
  <si>
    <t>B-PHELLANDRENE</t>
  </si>
  <si>
    <t>B-PINENE</t>
  </si>
  <si>
    <t>C1  COMPOUNDS (DIESEL  EXHAUST)</t>
  </si>
  <si>
    <t>C10  AROMATIC</t>
  </si>
  <si>
    <t>C10  COMPOUNDS  (DIESEL  EXHAUST)</t>
  </si>
  <si>
    <t>C10  OLEFINS</t>
  </si>
  <si>
    <t>C10  PARAFFINS</t>
  </si>
  <si>
    <t>C10H12</t>
  </si>
  <si>
    <t>C10H16</t>
  </si>
  <si>
    <t>C10H160</t>
  </si>
  <si>
    <t>C11  COMPOUNDS  (DIESEL EXHAUST)</t>
  </si>
  <si>
    <t>C11  OLEFINS</t>
  </si>
  <si>
    <t>C11  PARAFFIN</t>
  </si>
  <si>
    <t>C11H10</t>
  </si>
  <si>
    <t>C11H140</t>
  </si>
  <si>
    <t>C12  COMPOUNS (DIESEL EXHAUST)</t>
  </si>
  <si>
    <t>C12  OLEFINS</t>
  </si>
  <si>
    <t>C12  PARAFFIN</t>
  </si>
  <si>
    <t>C12H22</t>
  </si>
  <si>
    <t>C13  COMPOUNDS  (DIESEL EXHAUST)</t>
  </si>
  <si>
    <t>C13  PARAFFIN</t>
  </si>
  <si>
    <t>土地分類</t>
  </si>
  <si>
    <t>田</t>
  </si>
  <si>
    <t>畑</t>
  </si>
  <si>
    <t>果樹園</t>
  </si>
  <si>
    <t>その他の樹木畑</t>
  </si>
  <si>
    <t>森林</t>
  </si>
  <si>
    <t>荒地</t>
  </si>
  <si>
    <t>建物用地</t>
  </si>
  <si>
    <t>幹線交通用地</t>
  </si>
  <si>
    <t>その他の用地</t>
  </si>
  <si>
    <t>1/m2/yr</t>
  </si>
  <si>
    <t>改変後の土地利用</t>
  </si>
  <si>
    <t>改変前の土地利用</t>
  </si>
  <si>
    <t>1/m2</t>
  </si>
  <si>
    <t>その他の樹木畑</t>
  </si>
  <si>
    <t>幹線交通用地</t>
  </si>
  <si>
    <t>その他の用地</t>
  </si>
  <si>
    <t>土地占有面積年</t>
  </si>
  <si>
    <t>WRI(1997)</t>
  </si>
  <si>
    <t>同左＋ＴＭＲの算出よりも多くの情報又は仮定が必要な分、対象物質の網羅性及び数値の信頼性が低下する。</t>
  </si>
  <si>
    <t>究極資源量？可採埋蔵量(R)？年間消費量(P)を考慮？埋蔵量を二乗？どのアプローチもとり得るが選択する上での説得力が疑問。指標自体の意味がわかりにくい。</t>
  </si>
  <si>
    <t>重量体積換算係数</t>
  </si>
  <si>
    <t>重量体積換算係数
(m3/kg)</t>
  </si>
  <si>
    <t>（注）埋立処分基準により、廃酸・廃アルカリは埋立処分が禁止されている。廃油（タールピッチ類を除く）については焼却設備を用いて焼却することとされている。</t>
  </si>
  <si>
    <t>17.2 (亜炭)</t>
  </si>
  <si>
    <t>5.64,3.39(鉱石)</t>
  </si>
  <si>
    <t>WRIの値(※TMR=hidden flow+1とした)は算定過程の詳細が示されていない。
原田らの値は、算定過程が明確。但し、実操業データによらない鉱物種の値は不確実性が大きい可能性。</t>
  </si>
  <si>
    <t>本項目に対する一般的な考え方と指標とが異なる。銅よりアルミが大きい、金とアルミが同じオーダー。化石燃料以外について適当なアプローチといえるか。</t>
  </si>
  <si>
    <t>なし</t>
  </si>
  <si>
    <t>あり</t>
  </si>
  <si>
    <t>トラジェクトリ</t>
  </si>
  <si>
    <t>ボックスモデル</t>
  </si>
  <si>
    <t>マージナルorアベレージ</t>
  </si>
  <si>
    <t>アベレージ</t>
  </si>
  <si>
    <t>マージナル</t>
  </si>
  <si>
    <t>NOx濃度が高い場合、低い場合双方から検討</t>
  </si>
  <si>
    <t>VOCとNOxの寄与同等</t>
  </si>
  <si>
    <t>C14  COMPOUNDS (DIESEL EXHAUST)</t>
  </si>
  <si>
    <t>C15  COMPOUNDS (DIESEL EXHAUST)</t>
  </si>
  <si>
    <t>C16  BRANCHED  ALKANE</t>
  </si>
  <si>
    <t>C16  COMPOUNDS (DIESEL EXHAUST)</t>
  </si>
  <si>
    <t>C17  COMPOUNDS (DIESEL EXHAUST)</t>
  </si>
  <si>
    <t>C18  COMPOUNDS (DIESEL EXHAUST)</t>
  </si>
  <si>
    <t>C19  COMPOUNDS (DIESEL EXHAUST)</t>
  </si>
  <si>
    <t>C2  ALKYLANTHRACENES</t>
  </si>
  <si>
    <t>C2  ALKYLBENZANTHRACENE</t>
  </si>
  <si>
    <t>C2  ALKYLBENZOPHENANTHRENE</t>
  </si>
  <si>
    <t>C2  ALKYLCHRYSENES</t>
  </si>
  <si>
    <t>C2  ALKYLCYCLOHEXANE</t>
  </si>
  <si>
    <t>C2  ALKYLINDAN</t>
  </si>
  <si>
    <t>C2  ALKYLNAPTHALENE</t>
  </si>
  <si>
    <t>C2  ALKYLPHENANTHRENES</t>
  </si>
  <si>
    <t>C2  COMPOUNDS (DIESEL EXHAUST)</t>
  </si>
  <si>
    <t>C20 COMPOUNDS (DIESEL EXHAUST)</t>
  </si>
  <si>
    <t>C21 COMPOUNDS (DIESEL EXHAUST)</t>
  </si>
  <si>
    <t>C22 COMPOUNDS (DIESEL EXHAUST)</t>
  </si>
  <si>
    <t>C23 COMPOUNDS (DIESEL EXHAUST)</t>
  </si>
  <si>
    <t>C24 COMPOUNDS (DIESEL EXHAUST)</t>
  </si>
  <si>
    <t>C25 COMPOUNDS (DIESEL EXHAUST)</t>
  </si>
  <si>
    <t>C26 COMPOUNDS (DIESEL EXHAUST)</t>
  </si>
  <si>
    <t>C27 COMPOUNDS (DIESEL EXHAUST)</t>
  </si>
  <si>
    <t>C28 COMPOUNDS (DIESEL EXHAUST)</t>
  </si>
  <si>
    <t>C29 COMPOUNDS (DIESEL EXHAUST)</t>
  </si>
  <si>
    <t>C3 ALKYLCYCLOHEXANE</t>
  </si>
  <si>
    <t>C3 ALKYLSTYRENE</t>
  </si>
  <si>
    <t>C3 COMPOUNDS (DIESEL EXHAUST)</t>
  </si>
  <si>
    <t>C3 PARAFFIN</t>
  </si>
  <si>
    <t>C30 COMPOUNDS (DIESEL EXHAUST)</t>
  </si>
  <si>
    <t>C31 COMPOUNDS (DIESEL EXHAUST)</t>
  </si>
  <si>
    <t>C32 COMPOUNDS (DIESEL EXHAUST)</t>
  </si>
  <si>
    <t>C33 COMPOUNDS (DIESEL EXHAUST)</t>
  </si>
  <si>
    <t>C34 COMPOUNDS (DIESEL EXHAUST)</t>
  </si>
  <si>
    <t>C35 COMPOUNDS (DIESEL EXHAUST)</t>
  </si>
  <si>
    <t>C36 COMPOUNDS (DIESEL EXHAUST)</t>
  </si>
  <si>
    <t>C37 COMPOUNDS (DIESEL EXHAUST)</t>
  </si>
  <si>
    <t>C38 COMPOUNDS (DIESEL EXHAUST)</t>
  </si>
  <si>
    <t>C39 COMPOUNDS (DIESEL EXHAUST)</t>
  </si>
  <si>
    <t>C3/C4/C5 ALKYLBENZENES</t>
  </si>
  <si>
    <t>C4 ALKYLPHENOLS</t>
  </si>
  <si>
    <t>C4 ALKYLSTYRENES</t>
  </si>
  <si>
    <t>C4 COMPOUNDS (DIESEL EXHAUST)</t>
  </si>
  <si>
    <t>C4 OLEFIN</t>
  </si>
  <si>
    <t>C4 PARAFFIN</t>
  </si>
  <si>
    <t>C4 SUBSTITUTED CYCLOHEXANE</t>
  </si>
  <si>
    <t>C4 SUBSTITUTED CYCLOHEXANONE</t>
  </si>
  <si>
    <t>C40 COMPOUNDS (DIESEL EXHAUST)</t>
  </si>
  <si>
    <t>C41 COMPOUNDS (DIESEL EXHAUST)</t>
  </si>
  <si>
    <t>C42 COMPOUNDS (DIESEL EXHAUST)</t>
  </si>
  <si>
    <t>C43 COMPOUNDS (DIESEL EXHAUST)</t>
  </si>
  <si>
    <t>C5 ALKYL CYCLOHEXANE</t>
  </si>
  <si>
    <t>C5 ALKYLBENZENES</t>
  </si>
  <si>
    <t>C5 ALKYLBENZENES (UNSATURATED)</t>
  </si>
  <si>
    <t>C5 ALKYLPHENOLS</t>
  </si>
  <si>
    <t>C5 COMPOUNDS (DIESEL EXHAUST)</t>
  </si>
  <si>
    <t>C5 ESTER</t>
  </si>
  <si>
    <t>C5 OLEFIN</t>
  </si>
  <si>
    <t>C5 PARAFFIN</t>
  </si>
  <si>
    <t>C5 PARAFFIN/OLEFIN</t>
  </si>
  <si>
    <t>C5 SUBSTITUTED CYCLOHEXANE</t>
  </si>
  <si>
    <t>C5H100</t>
  </si>
  <si>
    <t>C6 ALKYLBENZENE</t>
  </si>
  <si>
    <t>C6 COMPOUNDS (DIESEL EXHAUST)</t>
  </si>
  <si>
    <t xml:space="preserve">C6 OLEFINS </t>
  </si>
  <si>
    <t>C6 PARAFFIN</t>
  </si>
  <si>
    <t>C6 SUBSTITUTED CYCLOHEXANE</t>
  </si>
  <si>
    <t>C7 ALKYLBENZENE</t>
  </si>
  <si>
    <t>C7 COMPOUNDS (DIESEL EXHAUST)</t>
  </si>
  <si>
    <t>オゾン層破壊</t>
  </si>
  <si>
    <t>地球温暖化</t>
  </si>
  <si>
    <t>酸性化</t>
  </si>
  <si>
    <t>光化学オキシダント</t>
  </si>
  <si>
    <t>有害化学物質</t>
  </si>
  <si>
    <t>生態毒性</t>
  </si>
  <si>
    <t>富栄養化</t>
  </si>
  <si>
    <t>土地利用(維持)</t>
  </si>
  <si>
    <t>土地利用(改変)</t>
  </si>
  <si>
    <t>資源消費</t>
  </si>
  <si>
    <t>廃棄物</t>
  </si>
  <si>
    <t xml:space="preserve">
(m3/kg)</t>
  </si>
  <si>
    <t>NP</t>
  </si>
  <si>
    <t>EP</t>
  </si>
  <si>
    <t>DF</t>
  </si>
  <si>
    <t>EPF</t>
  </si>
  <si>
    <t>EPMC</t>
  </si>
  <si>
    <t>EF</t>
  </si>
  <si>
    <t>Heijungs (1992)</t>
  </si>
  <si>
    <t>Wenzel (1997)</t>
  </si>
  <si>
    <t>Kärrman (2001)</t>
  </si>
  <si>
    <t>Huijbregts (1999)</t>
  </si>
  <si>
    <t>Goedkoop (1999)</t>
  </si>
  <si>
    <t>Heijungs (1992) + Huijbregts (2000)</t>
  </si>
  <si>
    <t>LIME</t>
  </si>
  <si>
    <t>Hauschild (2000)</t>
  </si>
  <si>
    <t>ammonia (air)</t>
  </si>
  <si>
    <t>ammonia (water)</t>
  </si>
  <si>
    <t>ammonium</t>
  </si>
  <si>
    <t>nitrate</t>
  </si>
  <si>
    <t>nitric acid</t>
  </si>
  <si>
    <t>nitrogen</t>
  </si>
  <si>
    <t>nitrogen dioxide (air)</t>
  </si>
  <si>
    <t>nitrogen monoxide (air)</t>
  </si>
  <si>
    <t>nitrogen oxides (air)</t>
  </si>
  <si>
    <t>phosphate</t>
  </si>
  <si>
    <t>phospheric acid</t>
  </si>
  <si>
    <t>phosphorus</t>
  </si>
  <si>
    <t>phosphorus oxide</t>
  </si>
  <si>
    <t>chemical oxigen demand</t>
  </si>
  <si>
    <t>SRR*EP</t>
  </si>
  <si>
    <t>(ミッドポイント)</t>
  </si>
  <si>
    <t>○</t>
  </si>
  <si>
    <t>グリッド(CARMEN)</t>
  </si>
  <si>
    <t>オランダ</t>
  </si>
  <si>
    <t>？</t>
  </si>
  <si>
    <r>
      <t>日本の閉鎖系水域を対象、DO、</t>
    </r>
    <r>
      <rPr>
        <i/>
        <sz val="11"/>
        <rFont val="ＭＳ Ｐゴシック"/>
        <family val="3"/>
      </rPr>
      <t>運命分析</t>
    </r>
  </si>
  <si>
    <t>ADP 
(Guinee et al 1995)</t>
  </si>
  <si>
    <t>1/R</t>
  </si>
  <si>
    <r>
      <t>P/R</t>
    </r>
    <r>
      <rPr>
        <vertAlign val="superscript"/>
        <sz val="11"/>
        <rFont val="ＭＳ Ｐゴシック"/>
        <family val="3"/>
      </rPr>
      <t>2</t>
    </r>
  </si>
  <si>
    <t>Finnveden (1996)</t>
  </si>
  <si>
    <t>Steen 2000</t>
  </si>
  <si>
    <t>Goedkoop et al 1999</t>
  </si>
  <si>
    <t>ユーザコスト</t>
  </si>
  <si>
    <t>エクセルギー</t>
  </si>
  <si>
    <t>コスト</t>
  </si>
  <si>
    <t>ore-TMR</t>
  </si>
  <si>
    <t>TMR(h.f.+1)</t>
  </si>
  <si>
    <t>(原田らベース)</t>
  </si>
  <si>
    <t>(WRIベース)</t>
  </si>
  <si>
    <t>Sb equiv.</t>
  </si>
  <si>
    <t>MJ/kg</t>
  </si>
  <si>
    <t>ELU/kg</t>
  </si>
  <si>
    <t>MJ /kg</t>
  </si>
  <si>
    <t>kg/metal-kg</t>
  </si>
  <si>
    <t>kg/kg</t>
  </si>
  <si>
    <t>actinium</t>
  </si>
  <si>
    <t>Ac</t>
  </si>
  <si>
    <t>silver</t>
  </si>
  <si>
    <t>Ag</t>
  </si>
  <si>
    <t>alminium</t>
  </si>
  <si>
    <t>Al</t>
  </si>
  <si>
    <t>1.1 (alminium ore)</t>
  </si>
  <si>
    <t>argon</t>
  </si>
  <si>
    <t>Ar</t>
  </si>
  <si>
    <t>arsenic</t>
  </si>
  <si>
    <t>As</t>
  </si>
  <si>
    <t>gold</t>
  </si>
  <si>
    <t>Au</t>
  </si>
  <si>
    <t>8.3 (gold ore)</t>
  </si>
  <si>
    <t>boron</t>
  </si>
  <si>
    <t>B</t>
  </si>
  <si>
    <t>barium</t>
  </si>
  <si>
    <t>Ba</t>
  </si>
  <si>
    <t>beryllium</t>
  </si>
  <si>
    <t>Be</t>
  </si>
  <si>
    <t>bismath</t>
  </si>
  <si>
    <t>Bi</t>
  </si>
  <si>
    <t>bromine</t>
  </si>
  <si>
    <t>Br</t>
  </si>
  <si>
    <t>calcium</t>
  </si>
  <si>
    <t>Ca</t>
  </si>
  <si>
    <t>cadmium</t>
  </si>
  <si>
    <t>Cd</t>
  </si>
  <si>
    <t>cerium</t>
  </si>
  <si>
    <t>Ce</t>
  </si>
  <si>
    <t>chlorine</t>
  </si>
  <si>
    <t>Cl</t>
  </si>
  <si>
    <t>cobalt</t>
  </si>
  <si>
    <t>Co</t>
  </si>
  <si>
    <t>chromium</t>
  </si>
  <si>
    <t>Cr</t>
  </si>
  <si>
    <t>0.51 (chromnium ore)</t>
  </si>
  <si>
    <t>cesium</t>
  </si>
  <si>
    <t>Cs</t>
  </si>
  <si>
    <t>copper</t>
  </si>
  <si>
    <t>Cu</t>
  </si>
  <si>
    <t>0.63, 7.9 (copper ore1,2)</t>
  </si>
  <si>
    <t>dysprosium</t>
  </si>
  <si>
    <t>Dy</t>
  </si>
  <si>
    <t>erbium</t>
  </si>
  <si>
    <t>Er</t>
  </si>
  <si>
    <t>europium</t>
  </si>
  <si>
    <t>Eu</t>
  </si>
  <si>
    <t>fluorine</t>
  </si>
  <si>
    <t>F</t>
  </si>
  <si>
    <t>iron</t>
  </si>
  <si>
    <t>Fe</t>
  </si>
  <si>
    <t>0.42 (iron ore)</t>
  </si>
  <si>
    <t>gallium</t>
  </si>
  <si>
    <t>Ga</t>
  </si>
  <si>
    <t>gadolinium</t>
  </si>
  <si>
    <t>Gd</t>
  </si>
  <si>
    <t>germanium</t>
  </si>
  <si>
    <t>Ge</t>
  </si>
  <si>
    <t>holmium</t>
  </si>
  <si>
    <t>Ho</t>
  </si>
  <si>
    <t>hydrogen</t>
  </si>
  <si>
    <t>H</t>
  </si>
  <si>
    <t>helium</t>
  </si>
  <si>
    <t>He</t>
  </si>
  <si>
    <t>hafnium</t>
  </si>
  <si>
    <t>Hf</t>
  </si>
  <si>
    <t>mercury</t>
  </si>
  <si>
    <t>Hg</t>
  </si>
  <si>
    <t>indium</t>
  </si>
  <si>
    <t>In</t>
  </si>
  <si>
    <t>iodine</t>
  </si>
  <si>
    <t>I</t>
  </si>
  <si>
    <t>iridium</t>
  </si>
  <si>
    <t>Ir</t>
  </si>
  <si>
    <t>kalium</t>
  </si>
  <si>
    <t>K</t>
  </si>
  <si>
    <t>krypton</t>
  </si>
  <si>
    <t>Kr</t>
  </si>
  <si>
    <t>lanthanum</t>
  </si>
  <si>
    <t>La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</si>
  <si>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</si>
  <si>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</si>
  <si>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</si>
  <si>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</si>
  <si>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</si>
  <si>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</si>
  <si>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</si>
  <si>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</si>
  <si>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molybdenum</t>
  </si>
  <si>
    <t>Mo</t>
  </si>
  <si>
    <t>Nitrogen</t>
  </si>
  <si>
    <t>N</t>
  </si>
  <si>
    <t>sodium</t>
  </si>
  <si>
    <t>Na</t>
  </si>
  <si>
    <t>niobium</t>
  </si>
  <si>
    <t>Nb</t>
  </si>
  <si>
    <t>neodymium</t>
  </si>
  <si>
    <t>Nd</t>
  </si>
  <si>
    <t>neon</t>
  </si>
  <si>
    <t>Ne</t>
  </si>
  <si>
    <t>nickel</t>
  </si>
  <si>
    <t>Ni</t>
  </si>
  <si>
    <t>8.8 (nickel ore)</t>
  </si>
  <si>
    <t>Oxygen</t>
  </si>
  <si>
    <t>O</t>
  </si>
  <si>
    <t>osmium</t>
  </si>
  <si>
    <t>Os</t>
  </si>
  <si>
    <t>phosphorus</t>
  </si>
  <si>
    <t>P</t>
  </si>
  <si>
    <t>0.28 (phosphorus ore)</t>
  </si>
  <si>
    <t>protactinium</t>
  </si>
  <si>
    <t>Pa</t>
  </si>
  <si>
    <t>lead</t>
  </si>
  <si>
    <t>Pb</t>
  </si>
  <si>
    <t>0.56 (lead ore)</t>
  </si>
  <si>
    <t>palladium</t>
  </si>
  <si>
    <t>Pd</t>
  </si>
  <si>
    <t>polonium</t>
  </si>
  <si>
    <t>Po</t>
  </si>
  <si>
    <t>praseodymium</t>
  </si>
  <si>
    <t>Pr</t>
  </si>
  <si>
    <t>platinum</t>
  </si>
  <si>
    <t>Pt</t>
  </si>
  <si>
    <t>0.58 (platinum ore)</t>
  </si>
  <si>
    <t>radium</t>
  </si>
  <si>
    <t>Ra</t>
  </si>
  <si>
    <t>rubidium</t>
  </si>
  <si>
    <t>Rb</t>
  </si>
  <si>
    <t>rhenium</t>
  </si>
  <si>
    <t>Re</t>
  </si>
  <si>
    <t>rhodium</t>
  </si>
  <si>
    <t>Rh</t>
  </si>
  <si>
    <t>radon</t>
  </si>
  <si>
    <t>Rn</t>
  </si>
  <si>
    <t>ruthenium</t>
  </si>
  <si>
    <t>Ru</t>
  </si>
  <si>
    <t>sulfur</t>
  </si>
  <si>
    <t>S</t>
  </si>
  <si>
    <t>antimony</t>
  </si>
  <si>
    <t>Sb</t>
  </si>
  <si>
    <t>scandium</t>
  </si>
  <si>
    <t>Sc</t>
  </si>
  <si>
    <t>selenium</t>
  </si>
  <si>
    <t>Se</t>
  </si>
  <si>
    <t>sillicium</t>
  </si>
  <si>
    <t>Si</t>
  </si>
  <si>
    <t>samarium</t>
  </si>
  <si>
    <t>Sm</t>
  </si>
  <si>
    <t>tin</t>
  </si>
  <si>
    <t>Sn</t>
  </si>
  <si>
    <t>strontium</t>
  </si>
  <si>
    <t>Sr</t>
  </si>
  <si>
    <t>tantalum</t>
  </si>
  <si>
    <t>Ta</t>
  </si>
  <si>
    <t>terbium</t>
  </si>
  <si>
    <t>Tb</t>
  </si>
  <si>
    <t>tellurium</t>
  </si>
  <si>
    <t>Te</t>
  </si>
  <si>
    <t>thorium</t>
  </si>
  <si>
    <t>Th</t>
  </si>
  <si>
    <t>titanium</t>
  </si>
  <si>
    <t>Ti</t>
  </si>
  <si>
    <t>thallium</t>
  </si>
  <si>
    <t>Tl</t>
  </si>
  <si>
    <t>thulium</t>
  </si>
  <si>
    <t>Tm</t>
  </si>
  <si>
    <t>uranium</t>
  </si>
  <si>
    <t>U</t>
  </si>
  <si>
    <t>vanadium</t>
  </si>
  <si>
    <t>V</t>
  </si>
  <si>
    <t>tungsten</t>
  </si>
  <si>
    <t>W</t>
  </si>
  <si>
    <t>xenon</t>
  </si>
  <si>
    <t>Xe</t>
  </si>
  <si>
    <t>ytterbium</t>
  </si>
  <si>
    <t>Yb</t>
  </si>
  <si>
    <t>yttrium</t>
  </si>
  <si>
    <t>Y</t>
  </si>
  <si>
    <t>zinc</t>
  </si>
  <si>
    <t>Zn</t>
  </si>
  <si>
    <t>1.9 (zinc ore)</t>
  </si>
  <si>
    <t>zirconium</t>
  </si>
  <si>
    <t>Zr</t>
  </si>
  <si>
    <t>crude oil</t>
  </si>
  <si>
    <t>0.506 (oil)</t>
  </si>
  <si>
    <t>1 (LIME)</t>
  </si>
  <si>
    <t>natural gas</t>
  </si>
  <si>
    <t>1 (LIME)</t>
  </si>
  <si>
    <t>なっている</t>
  </si>
  <si>
    <t>hard coal</t>
  </si>
  <si>
    <t>0.0498 (coal)</t>
  </si>
  <si>
    <t>soft coal</t>
  </si>
  <si>
    <t>soft coal</t>
  </si>
  <si>
    <t>fossil energy</t>
  </si>
  <si>
    <t>Lime stone</t>
  </si>
  <si>
    <t>1 (LIME)</t>
  </si>
  <si>
    <t>Rock</t>
  </si>
  <si>
    <t>Sand</t>
  </si>
  <si>
    <r>
      <t>年間消費量/(究極資源量)</t>
    </r>
    <r>
      <rPr>
        <vertAlign val="superscript"/>
        <sz val="11"/>
        <rFont val="ＭＳ Ｐゴシック"/>
        <family val="3"/>
      </rPr>
      <t>2</t>
    </r>
  </si>
  <si>
    <t>1/R</t>
  </si>
  <si>
    <r>
      <t>P/R</t>
    </r>
    <r>
      <rPr>
        <vertAlign val="superscript"/>
        <sz val="11"/>
        <rFont val="ＭＳ Ｐゴシック"/>
        <family val="3"/>
      </rPr>
      <t>2</t>
    </r>
  </si>
  <si>
    <t>MJ/kg</t>
  </si>
  <si>
    <t>MJ /kg</t>
  </si>
  <si>
    <t>kg/kg</t>
  </si>
  <si>
    <t>m2/kg</t>
  </si>
  <si>
    <t>わかりにくい</t>
  </si>
  <si>
    <t>わかりやすい</t>
  </si>
  <si>
    <r>
      <t>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/kg</t>
    </r>
  </si>
  <si>
    <t>C7 CYCLOPARAFFINS</t>
  </si>
  <si>
    <t>C7 OLEFINS</t>
  </si>
  <si>
    <t>C7 PARAFFINS</t>
  </si>
  <si>
    <t>C7H12</t>
  </si>
  <si>
    <t>C7H120</t>
  </si>
  <si>
    <t>C7-C16</t>
  </si>
  <si>
    <t>C8 CYCLOPARAFFINS</t>
  </si>
  <si>
    <t>C8 OLEFINS</t>
  </si>
  <si>
    <t>C8 PARAFFIN</t>
  </si>
  <si>
    <t>C8 PHENOLS</t>
  </si>
  <si>
    <t>C8H14</t>
  </si>
  <si>
    <t>C8H2404SI4</t>
  </si>
  <si>
    <t>C9 COMPOUNDS (DIESEL EXHAUST)</t>
  </si>
  <si>
    <t>C9 CYCLOPARAFFINS</t>
  </si>
  <si>
    <t>C9 OLEFINS</t>
  </si>
  <si>
    <t>C9 PARAFFIN</t>
  </si>
  <si>
    <t>C9 PHENOLS</t>
  </si>
  <si>
    <t>CAMPHENE</t>
  </si>
  <si>
    <t>CAPROLACTAM</t>
  </si>
  <si>
    <t>CARBITOL</t>
  </si>
  <si>
    <t>CARBON DISULFIDE</t>
  </si>
  <si>
    <t>CARYOPHYLLENE</t>
  </si>
  <si>
    <t>CELLOSOLVE ACETATE</t>
  </si>
  <si>
    <t>CHLOROBENZENE</t>
  </si>
  <si>
    <t>CHLOROPRENE</t>
  </si>
  <si>
    <t>CHRYSENE</t>
  </si>
  <si>
    <t>CIS-1, 4-DIMETHYLCYCLOHEXANE</t>
  </si>
  <si>
    <t>CIS-2-HEPTENE</t>
  </si>
  <si>
    <t>CIS-2-OCTENE</t>
  </si>
  <si>
    <t>CIS-3-HEXENE</t>
  </si>
  <si>
    <t>CORONENE</t>
  </si>
  <si>
    <t>CREOSOTE</t>
  </si>
  <si>
    <t>CRESOL</t>
  </si>
  <si>
    <t>CROTONALDEHYDE</t>
  </si>
  <si>
    <t>CUMENE (ISOPROPYL BENZENE)</t>
  </si>
  <si>
    <t>CYCLOHEPTANE</t>
  </si>
  <si>
    <t>CYCLOHEXENE</t>
  </si>
  <si>
    <t>CYCLOPENTAANTHRACENES</t>
  </si>
  <si>
    <t>CYCLOPENTANE</t>
  </si>
  <si>
    <t>CYCLOPENTAPHENANTHRENES</t>
  </si>
  <si>
    <t>CYCLOPENTA(c,d)PYRENE</t>
  </si>
  <si>
    <t>CYCLOPENTENE</t>
  </si>
  <si>
    <t>CYCLOPENTYLCYCLOPENTANE</t>
  </si>
  <si>
    <t>DENATURANT</t>
  </si>
  <si>
    <t>DIBENZANTHRACENES</t>
  </si>
  <si>
    <t>DIBENZOPYRENES</t>
  </si>
  <si>
    <t>DIBENZO(a,h)ANTHRACENE</t>
  </si>
  <si>
    <t>DIBENZPHENANTHRENES</t>
  </si>
  <si>
    <t>DIBUTYL  ETHER</t>
  </si>
  <si>
    <t>DIBUTYLPHTHALATE</t>
  </si>
  <si>
    <t>DICHLOROBENZENES</t>
  </si>
  <si>
    <t>DIETHYLCYCLOHEXANE</t>
  </si>
  <si>
    <t>DIETHYLENE GLYCOL</t>
  </si>
  <si>
    <t>DIETHYLMETHYLCYCLOHEXANE</t>
  </si>
  <si>
    <t>DIHYDRONAPTHALENE</t>
  </si>
  <si>
    <t>DIHYDROXYNAPTHALENEDIONE</t>
  </si>
  <si>
    <t>DIISOPROPYLBENZENE</t>
  </si>
  <si>
    <t>DIMETHYL ALKYL AMINES</t>
  </si>
  <si>
    <t>DIMETHYLBENZYLALCOHOL</t>
  </si>
  <si>
    <t>DIMETHYLBUTANE</t>
  </si>
  <si>
    <t>DIMETHYLBUTANEDIOATE</t>
  </si>
  <si>
    <t>DIMETHYLBUTENE</t>
  </si>
  <si>
    <t>DIMETHYLBUTYLCYCLOHEXANE</t>
  </si>
  <si>
    <t>DIMETHYLCYCLOBUTANONE</t>
  </si>
  <si>
    <t>DIMETHYLCYCLOHEXANE</t>
  </si>
  <si>
    <t>DIMETHYLCYCLOPENTANE</t>
  </si>
  <si>
    <t>DIMETHYLCYCLOPENTENES</t>
  </si>
  <si>
    <t>DIMETHYLDECANE</t>
  </si>
  <si>
    <t>DIMETHYLETHYLBENZOIC ACID</t>
  </si>
  <si>
    <t>DIMETHYLETHYLCYCLOHEXANE</t>
  </si>
  <si>
    <t>DIMETHYLFORMAMIDE</t>
  </si>
  <si>
    <t>DIMETHYLHEPTANES</t>
  </si>
  <si>
    <t>DIMETHYLHEPTANOL</t>
  </si>
  <si>
    <t>DIMETHYLHEXADIENE</t>
  </si>
  <si>
    <t>DIMETHYLHEXANEDIOATE</t>
  </si>
  <si>
    <t>DIMETHYLHEXANES</t>
  </si>
  <si>
    <t>DIMETHYLHEXENE</t>
  </si>
  <si>
    <t>DIMETHYLINDANS</t>
  </si>
  <si>
    <t>DIMETHYLINDENE</t>
  </si>
  <si>
    <t>DIMETHYLNAPHTHYRIDINE</t>
  </si>
  <si>
    <t>DIMETHYLNAPTHALENE</t>
  </si>
  <si>
    <t>DIMETHYLNONANES</t>
  </si>
  <si>
    <t>DIMETHYLOCTANES</t>
  </si>
  <si>
    <t>DIMETHYLOCTANOL</t>
  </si>
  <si>
    <t>DIMETHYLOCTENES</t>
  </si>
  <si>
    <t>DIMETHYLOCTYNE</t>
  </si>
  <si>
    <t>DIMETHYLPENTANE</t>
  </si>
  <si>
    <t>DIMETHYLPENTANEDIOATE</t>
  </si>
  <si>
    <t>DIMETHYLPENTANOL</t>
  </si>
  <si>
    <t>DIMETHYLPENTENE</t>
  </si>
  <si>
    <t>DIMETHYLPHTHALATE</t>
  </si>
  <si>
    <t>DIMETHYLTEREPHTHALATE</t>
  </si>
  <si>
    <t>DIMETHYLUNDECANE</t>
  </si>
  <si>
    <t>DIPHENYLETHANE</t>
  </si>
  <si>
    <t>DIPROPYLENE  GLYCOL</t>
  </si>
  <si>
    <t>DIPROPYLPHTHALATE</t>
  </si>
  <si>
    <t>DIVINYLBENZENE</t>
  </si>
  <si>
    <t>DI(ETHYLPHENYL)ETHANE</t>
  </si>
  <si>
    <t>DI-C8 ALKYL PHTHALATE</t>
  </si>
  <si>
    <t>DODECENE</t>
  </si>
  <si>
    <t>D-LIMONENE</t>
  </si>
  <si>
    <t>EICOSANE</t>
  </si>
  <si>
    <t>EPICHLOROHYDRIN</t>
  </si>
  <si>
    <t>ETHANOLAMINE</t>
  </si>
  <si>
    <t>ETHYL ACRYLATE</t>
  </si>
  <si>
    <t>ETHYLAMINE</t>
  </si>
  <si>
    <t>ETHYLBICYCLOHEPTANE</t>
  </si>
  <si>
    <t>ETHYLCYCLOHEXANE</t>
  </si>
  <si>
    <t>ETHYLCYCLOPENTANE</t>
  </si>
  <si>
    <t>ETHYLCYCLOPENTENE</t>
  </si>
  <si>
    <t>ETHYLDIMETHYLCYCLOHEXANE</t>
  </si>
  <si>
    <t>ETHYLDIMETHYLOCTANE</t>
  </si>
  <si>
    <t>ETHYLDIMETHYLPENTANE</t>
  </si>
  <si>
    <t>ETHYLDIMETHYLPHENOL</t>
  </si>
  <si>
    <t>ETHYLENE OXIDE</t>
  </si>
  <si>
    <t>ETHYLENEAMINES</t>
  </si>
  <si>
    <t>ETHYLFURAN</t>
  </si>
  <si>
    <t>ETHYLHEPTANE</t>
  </si>
  <si>
    <t>ETHYLHEPTENE</t>
  </si>
  <si>
    <t>ETHYLHEXANE</t>
  </si>
  <si>
    <t>ETHYLHEXANOATE</t>
  </si>
  <si>
    <t>ETHYLINDAN</t>
  </si>
  <si>
    <t>ETHYLISOPROPYL ETHER</t>
  </si>
  <si>
    <t>ETHYLMERCAPTAN</t>
  </si>
  <si>
    <t>ETHYLMETHYLCYCLOHEXANE</t>
  </si>
  <si>
    <t>NOx, SO2, NH3, HCl</t>
  </si>
  <si>
    <t>ETHYLMETHYLCYCLOPENTANE</t>
  </si>
  <si>
    <t>ETHYLMETHYLHEXANE</t>
  </si>
  <si>
    <t>ETHYLMETHYLOCTANE</t>
  </si>
  <si>
    <t>ETHYLOCTANE</t>
  </si>
  <si>
    <t>ETHYLOCTENE</t>
  </si>
  <si>
    <t>ETHYLPENTENE</t>
  </si>
  <si>
    <t>ETHYLPHENYLPHENYLETHANE</t>
  </si>
  <si>
    <t>ETHYLPROPYLCYCLOHEXANE</t>
  </si>
  <si>
    <t>ETHYLSTYRENE</t>
  </si>
  <si>
    <t>ETHYLTOLUENE</t>
  </si>
  <si>
    <t>FLUORANTHENE</t>
  </si>
  <si>
    <t>FLUORENE</t>
  </si>
  <si>
    <t>FURFURYL ALCOHOL</t>
  </si>
  <si>
    <t>GLYCEROL</t>
  </si>
  <si>
    <t>GLYCOL</t>
  </si>
  <si>
    <t>GLYCOL ETHER</t>
  </si>
  <si>
    <t>GLYOXAL</t>
  </si>
  <si>
    <t>HENEICOSANE</t>
  </si>
  <si>
    <t>HEPTADIENAL</t>
  </si>
  <si>
    <t>HEPTANONE</t>
  </si>
  <si>
    <t>HEPTENE</t>
  </si>
  <si>
    <t>HEXADECANE</t>
  </si>
  <si>
    <t>HEXADECANOIC ACID</t>
  </si>
  <si>
    <t>HEXADIENAL</t>
  </si>
  <si>
    <t>HEXAMETHYLENEDIAMINE</t>
  </si>
  <si>
    <t>HEXANAL</t>
  </si>
  <si>
    <t>HEXENE</t>
  </si>
  <si>
    <t>HEXYLENE GLYCOL</t>
  </si>
  <si>
    <t>HEXYNE</t>
  </si>
  <si>
    <t>INDANE</t>
  </si>
  <si>
    <t>INDENE</t>
  </si>
  <si>
    <t>INDENO(1,2,3-cd)PYRENE</t>
  </si>
  <si>
    <t>ISOAMYLBENZENE</t>
  </si>
  <si>
    <t>ISOBUTYLACETATE</t>
  </si>
  <si>
    <t>ISOBUTYLACRYLATE</t>
  </si>
  <si>
    <t>ISOBUTYLBENZENE</t>
  </si>
  <si>
    <t>ISOBUTYLENE</t>
  </si>
  <si>
    <t>ISOBUTYLISOBUTYRATE</t>
  </si>
  <si>
    <t>ISOMERS OF BUTENE</t>
  </si>
  <si>
    <t>ISOMERS OF BUTYLBENZENE</t>
  </si>
  <si>
    <t>ISOMERS OF C10H10</t>
  </si>
  <si>
    <t>ISOMERS OF C10H18</t>
  </si>
  <si>
    <t>ISOMERS OF C11H20</t>
  </si>
  <si>
    <t>ISOMERS OF C9H16</t>
  </si>
  <si>
    <t>ISOMERS OF DECANE</t>
  </si>
  <si>
    <t>ISOMERS OF DIETHYLBENZENE</t>
  </si>
  <si>
    <t>ISOMERS OF DODECANE</t>
  </si>
  <si>
    <t>ISOMERS OF ETHYLTOLUENE</t>
  </si>
  <si>
    <t>ISOMERS OF HEPTADECANE</t>
  </si>
  <si>
    <t>ISOMERS OF HEPTANE</t>
  </si>
  <si>
    <t>ISOMERS OF HEXANE</t>
  </si>
  <si>
    <t>ISOMERS OF NONANE</t>
  </si>
  <si>
    <t>ISOMERS OF OCTADECANE</t>
  </si>
  <si>
    <t>ISOMERS OF OCTANE</t>
  </si>
  <si>
    <t>ISOMERS OF PENTADECANE</t>
  </si>
  <si>
    <t>ISOMERS OF PENTANE</t>
  </si>
  <si>
    <t>ISOMERS OF PENTENE</t>
  </si>
  <si>
    <t>ISOMERS OF PROPYLBENZENE</t>
  </si>
  <si>
    <t>ISOMERS OF TETRADECANE</t>
  </si>
  <si>
    <t>ISOMERS OF TRIDECANE</t>
  </si>
  <si>
    <t>ISOMERS OF UNDECANE</t>
  </si>
  <si>
    <t>ISOMERS OF XYLENE</t>
  </si>
  <si>
    <t>ISOOCTANE</t>
  </si>
  <si>
    <t>ISOPROPYLCYCLOHEXANE</t>
  </si>
  <si>
    <t>ISOPROPYLCYCLOPENTANE</t>
  </si>
  <si>
    <t>ISOPROPYLMETHYLCYCLOHEXANE</t>
  </si>
  <si>
    <t>LACTOL SPIRITS</t>
  </si>
  <si>
    <t>LIMONENE</t>
  </si>
  <si>
    <t>MALEIC ANHYDRIDE</t>
  </si>
  <si>
    <t>METHOXYETHOXYBUTANONE</t>
  </si>
  <si>
    <t>METHOXYETHOXYETHANOL</t>
  </si>
  <si>
    <t>METHOXYNAPHTHALENE</t>
  </si>
  <si>
    <t>METHYL C11 ESTER</t>
  </si>
  <si>
    <t>METHYL C12 ESTER</t>
  </si>
  <si>
    <t>METHYL C13 ESTER</t>
  </si>
  <si>
    <t>METHYL C14 ESTER</t>
  </si>
  <si>
    <t>METHYL C15 ESTER</t>
  </si>
  <si>
    <t>METHYL C19 ESTER</t>
  </si>
  <si>
    <t>METHYL C20 ESTER</t>
  </si>
  <si>
    <t>METHYLACETOPHENONE</t>
  </si>
  <si>
    <t>METHYLACETYLENE  (PROPYNE)</t>
  </si>
  <si>
    <t>METHYLACRYLATE</t>
  </si>
  <si>
    <t>METHYLAL</t>
  </si>
  <si>
    <t>METHYLALLENE</t>
  </si>
  <si>
    <t>METHYLAMYL KETONE</t>
  </si>
  <si>
    <t>METHYLANTHRACENES</t>
  </si>
  <si>
    <t>METHYLBENZANTHRACENES</t>
  </si>
  <si>
    <t>METHYLBENZPHENANTHRENE</t>
  </si>
  <si>
    <t>METHYLBIPHENYL</t>
  </si>
  <si>
    <t>METHYLBUTADIENE</t>
  </si>
  <si>
    <t>METHYLBUTENE</t>
  </si>
  <si>
    <t>METHYLCARBITOL</t>
  </si>
  <si>
    <t>METHYLCHRYSENES</t>
  </si>
  <si>
    <t>METHYLCYCLOHEXADIENE</t>
  </si>
  <si>
    <t>METHYLCYCLOHEXANE</t>
  </si>
  <si>
    <t>METHYLCYCLOHEXENE</t>
  </si>
  <si>
    <t>METHYLCYCLOOCTANE</t>
  </si>
  <si>
    <t>OCEF</t>
  </si>
  <si>
    <t>LIME</t>
  </si>
  <si>
    <t>METHYLCYCLOPENTADIENE</t>
  </si>
  <si>
    <t>METHYLCYCLOPENTANE</t>
  </si>
  <si>
    <t>METHYLCYCLOPENTENE</t>
  </si>
  <si>
    <t>METHYLDECALINS</t>
  </si>
  <si>
    <t>METHYLDECANES</t>
  </si>
  <si>
    <t>METHYLDECENE</t>
  </si>
  <si>
    <t>METHYLDIHYDRONAPHTHALE</t>
  </si>
  <si>
    <t>METHYLDODECANE</t>
  </si>
  <si>
    <t>METHYLDODECANOATE</t>
  </si>
  <si>
    <t>注：斜線部分は原典には記載されておらず、本表において新規に追加したものを指す。MIR、MOR、EMIRの値はエチレン等価に換算した結果を示した。</t>
  </si>
  <si>
    <t>物質名</t>
  </si>
  <si>
    <t>CASナンバ</t>
  </si>
  <si>
    <t>PRTR種</t>
  </si>
  <si>
    <t>PRTR番号</t>
  </si>
  <si>
    <t>物質名(英名）</t>
  </si>
  <si>
    <t>大気への排出</t>
  </si>
  <si>
    <t>水相への排出</t>
  </si>
  <si>
    <t>土壌相への排出</t>
  </si>
  <si>
    <t>AETP</t>
  </si>
  <si>
    <t>TETP</t>
  </si>
  <si>
    <t>カドミウム</t>
  </si>
  <si>
    <t>7440―43―9</t>
  </si>
  <si>
    <t>Cadmium</t>
  </si>
  <si>
    <t>鉛</t>
  </si>
  <si>
    <t>7439―92―1</t>
  </si>
  <si>
    <t>Lead</t>
  </si>
  <si>
    <t>六価クロム</t>
  </si>
  <si>
    <t>7440―47―3</t>
  </si>
  <si>
    <t>Chromium (+6)</t>
  </si>
  <si>
    <t>砒素</t>
  </si>
  <si>
    <t>7440―38―2</t>
  </si>
  <si>
    <t>Arsenic</t>
  </si>
  <si>
    <t>総水銀</t>
  </si>
  <si>
    <t>7439―97―6</t>
  </si>
  <si>
    <t>Total mercury</t>
  </si>
  <si>
    <t>ジクロロメタン</t>
  </si>
  <si>
    <t>75―09―2</t>
  </si>
  <si>
    <t>Di-chloro methane</t>
  </si>
  <si>
    <t>四塩化炭素</t>
  </si>
  <si>
    <t>56―23―5</t>
  </si>
  <si>
    <t>Tetrachloromethane</t>
  </si>
  <si>
    <t>1,2-ジクロロエタン</t>
  </si>
  <si>
    <t>107―06―2</t>
  </si>
  <si>
    <t>1,2-Dichloroethane</t>
  </si>
  <si>
    <t>1,1,1-トリクロロエタン</t>
  </si>
  <si>
    <t>71―55―6</t>
  </si>
  <si>
    <t>1,1,1-Trichloroethane</t>
  </si>
  <si>
    <t>トリクロロエチレン</t>
  </si>
  <si>
    <t>79―01―6</t>
  </si>
  <si>
    <t>Trichloroethene</t>
  </si>
  <si>
    <t>テトラクロロエチレン</t>
  </si>
  <si>
    <t>127―18―4</t>
  </si>
  <si>
    <t>Tetrachloroethene</t>
  </si>
  <si>
    <t>チウラム</t>
  </si>
  <si>
    <t>137―26―8</t>
  </si>
  <si>
    <t xml:space="preserve">Tiuram </t>
  </si>
  <si>
    <t>シマジン</t>
  </si>
  <si>
    <t>122―34―9</t>
  </si>
  <si>
    <t>Simazine</t>
  </si>
  <si>
    <t>ベンゼン</t>
  </si>
  <si>
    <t>71―43―2</t>
  </si>
  <si>
    <t xml:space="preserve">Benzene </t>
  </si>
  <si>
    <t>―</t>
  </si>
  <si>
    <t>アクリロニトリル</t>
  </si>
  <si>
    <t>107―13―1</t>
  </si>
  <si>
    <t>acrylonitrile</t>
  </si>
  <si>
    <t>アクロレイン</t>
  </si>
  <si>
    <t>107―02―8</t>
  </si>
  <si>
    <t>acrolein</t>
  </si>
  <si>
    <t>エチルベンゼン</t>
  </si>
  <si>
    <t>100―41―4</t>
  </si>
  <si>
    <t>ethylbenzene</t>
  </si>
  <si>
    <t>カドミウム及びその化合物</t>
  </si>
  <si>
    <t>6価クロム化合物</t>
  </si>
  <si>
    <t>p-クロロアニリン</t>
  </si>
  <si>
    <t>106―47―8</t>
  </si>
  <si>
    <t>p-chloroaniline</t>
  </si>
  <si>
    <t>m-クロロアニリン</t>
  </si>
  <si>
    <t>108―42―9</t>
  </si>
  <si>
    <t>m-chloroaniline</t>
  </si>
  <si>
    <t>2-クロロ-4-エチルアミノ-6-イソプロピルアミノ-1,3,5-トリアジン（別名アトラジン）</t>
  </si>
  <si>
    <t>1912―24―9</t>
  </si>
  <si>
    <t>2-chloro-4-ethylamino-6-isopropylamino-1,3,5-triazine; atrazine</t>
  </si>
  <si>
    <t>2-クロロ-2'-エチル-Ｎ-（2-メトキシ-1-メチルエチル）-6'-メチルアセトアニリド（別名メトラクロール）</t>
  </si>
  <si>
    <t>51218―45―2</t>
  </si>
  <si>
    <t>2-chloro-2'-ethyl-N-(2-methoxy-1-methylethyl)-6'-methylacetanilide; metolachlor</t>
  </si>
  <si>
    <t>クロロエチレン（別名塩化ビニル）</t>
  </si>
  <si>
    <t>75―01―4</t>
  </si>
  <si>
    <t>chloroethylene; vinyl chloride</t>
  </si>
  <si>
    <t>クロロベンゼン</t>
  </si>
  <si>
    <t>108―90―7</t>
  </si>
  <si>
    <t>chlorobenzene</t>
  </si>
  <si>
    <t>クロロホルム</t>
  </si>
  <si>
    <t>67―66―3</t>
  </si>
  <si>
    <t>chloroform</t>
  </si>
  <si>
    <t>α-シアノ-3-フェノキシベンジル=3-(2,2-ジクロロビニル)-2,2-ジメチルシクロプロパンカルボキシラート（別名シペルメトリン）</t>
  </si>
  <si>
    <t>52315―07―8</t>
  </si>
  <si>
    <t>α-cyano-3-phenoxybenzyl 3-(2,2-dichlorovinyl)-2,2-dimethylcyclopropanecarboxylate; cypermethrin</t>
  </si>
  <si>
    <t>p-ジクロロベンゼン</t>
  </si>
  <si>
    <t>106―46―7</t>
  </si>
  <si>
    <t>p-dichlorobenzene</t>
  </si>
  <si>
    <t>ジチオりん酸Ｏ,Ｏ-ジエチル-S-（2-エチルチオエチル）（別名エチルチオメトン又はジスルホトン）</t>
  </si>
  <si>
    <t>298―04―4</t>
  </si>
  <si>
    <t xml:space="preserve">O,O-diethyl S-2-(ethylthio)ethyl phosphorodithioate; ethylthiometon; disulfoton </t>
  </si>
  <si>
    <t>ジメチル=2,2,2-トリクロロ-1-ヒドロキシエチルホスホナート（別名トリクロルホン又はDEP）</t>
  </si>
  <si>
    <t>52―68―6</t>
  </si>
  <si>
    <t>dimethyl 2,2,2-trichloro-1-hydroxyethylphosphonate; trichlorfon; DEP</t>
  </si>
  <si>
    <t>スチレン</t>
  </si>
  <si>
    <t>100―42―5</t>
  </si>
  <si>
    <t>styrene</t>
  </si>
  <si>
    <t>チオりん酸Ｏ,Ｏ-ジエチル-Ｏ-（2-イソプロピル-6-メチル-4-ピリミジニル）（別名ダイアジノン）</t>
  </si>
  <si>
    <t>333―41―5</t>
  </si>
  <si>
    <t xml:space="preserve">O,O-diethyl O-2-isopropyl-6-methyl-4-pyrimidinyl phosphorothioate; diazinon </t>
  </si>
  <si>
    <t>チオりん酸Ｏ,Ｏ-ジエチル-Ｏ-（3,5,6-トリクロロ-2-ピリジル）（別名クロルピリホス）</t>
  </si>
  <si>
    <t>2921―88―2</t>
  </si>
  <si>
    <t>O,O-diethyl O-3,5,6-trichloro-2-pyridyl phosphorothioate; chlorpyrifos</t>
  </si>
  <si>
    <t>チオりん酸Ｏ,Ｏ-ジメチル-Ｏ-（3-メチル-4-ニトロフェニル）（別名フェニトロチオン又はＭＥＰ）</t>
  </si>
  <si>
    <t>122―14―5</t>
  </si>
  <si>
    <t xml:space="preserve">O,O-dimethyl O-3-methyl-4-nitrophenyl phosphorothioate; fenitrothion; MEP </t>
  </si>
  <si>
    <t>チオりん酸Ｏ,Ｏ-ジメチル-Ｏ-（3-メチル-4-メチルチオフェニル）（別名フェンチオン又はＭＰＰ）</t>
  </si>
  <si>
    <t>55―38―9</t>
  </si>
  <si>
    <t>O,O-dimethyl O-3-methyl-4-(methylthio)phenyl phosphorothioate; fenthion; MPP</t>
  </si>
  <si>
    <t>テトラクロロイソフタロニトリル（別名クロロタロニル又はＴＰＮ）</t>
  </si>
  <si>
    <t>1897―45―6</t>
  </si>
  <si>
    <t>tetrachloroisophthalonitrile; chlorothalonil; TPN</t>
  </si>
  <si>
    <t>1,1,1-trichloroethane</t>
  </si>
  <si>
    <t>トリクロロフルオロメタン（別名ＣＦＣ-11）</t>
  </si>
  <si>
    <t>75―69―4</t>
  </si>
  <si>
    <t>trichlorofluoromethane; CFC-11</t>
  </si>
  <si>
    <t>α,α,α-トリフルオロ-2,6-ジニトロ-Ｎ,N-ジプロピル-p-トルイジン（別名トリフルラリン）</t>
  </si>
  <si>
    <t>1582―09―8</t>
  </si>
  <si>
    <t>α,α,α-trifluoro-2,6-dinitro-N,N-dipropyl-p-toluidine; trifluralin</t>
  </si>
  <si>
    <t>トルエン</t>
  </si>
  <si>
    <t>108―88―3</t>
  </si>
  <si>
    <t>toluene</t>
  </si>
  <si>
    <t>ニッケル</t>
  </si>
  <si>
    <t>7440―02―0</t>
  </si>
  <si>
    <t>nickel</t>
  </si>
  <si>
    <t>ニッケル化合物</t>
  </si>
  <si>
    <t>p-ニトロクロロベンゼン</t>
  </si>
  <si>
    <t>100―00―5</t>
  </si>
  <si>
    <t>p-nitrochlorobenzene</t>
  </si>
  <si>
    <t>二硫化炭素</t>
  </si>
  <si>
    <t>75―15―0</t>
  </si>
  <si>
    <t>carbon disulfide</t>
  </si>
  <si>
    <t>ビス（Ｎ,Ｎ-ジメチルジチオカルバミン酸）亜鉛（別名ジラム）</t>
  </si>
  <si>
    <t>137―30―4</t>
  </si>
  <si>
    <t>zinc bis(N,N'-dimethyldithiocarbamate); ziram</t>
  </si>
  <si>
    <t>フェノール</t>
  </si>
  <si>
    <t>108―95―2</t>
  </si>
  <si>
    <t>phenol</t>
  </si>
  <si>
    <t>3-フェノキシベンジル=3-（2,2-ジクロロビニル）-2,2-ジメチルシクロプロパンカルボキシラート（別名ペルメトリン）</t>
  </si>
  <si>
    <t>52645―53―1</t>
  </si>
  <si>
    <t>3-phenoxybenzyl 3-(2,2-dichlorovinyl)-2,2-dimethylcyclopropanecarboxylate; permethrin</t>
  </si>
  <si>
    <t>1,3-ブタジエン</t>
  </si>
  <si>
    <t>106―99―0</t>
  </si>
  <si>
    <t>1,3-butadiene</t>
  </si>
  <si>
    <t>フタル酸ジ-n-オクチル</t>
  </si>
  <si>
    <t>117―84―0</t>
  </si>
  <si>
    <t>di-n-octyl phthalate</t>
  </si>
  <si>
    <t>フタル酸ジ-n-ブチル</t>
  </si>
  <si>
    <t>84―74―2</t>
  </si>
  <si>
    <t>di-n-butyl phthalate</t>
  </si>
  <si>
    <t>フタル酸ビス（2-エチルヘキシル）</t>
  </si>
  <si>
    <t>117―81―7</t>
  </si>
  <si>
    <t>bis(2-ethylhexyl) phthalate</t>
  </si>
  <si>
    <t>フタル酸n-ブチル=ベンジル</t>
  </si>
  <si>
    <t>85―68―7</t>
  </si>
  <si>
    <t>n-butyl benzyl phthalate</t>
  </si>
  <si>
    <t>Ｎ-［1-(Ｎ-n-ブチルカルバモイル)-1Ｈ-2-ベンゾイミダゾリル］カルバミン酸メチル(別名ベノミル)</t>
  </si>
  <si>
    <t>17804―35―2</t>
  </si>
  <si>
    <t>methyl N-[1-(N-n-butylcarbamoyl)-1H-2-benzimidazolyl]carbamate; benomyl</t>
  </si>
  <si>
    <t>ブロモメタン（別名臭化メチル）</t>
  </si>
  <si>
    <t>74―83―9</t>
  </si>
  <si>
    <t>bromomethane; methyl bromide</t>
  </si>
  <si>
    <t>6,7,8,9,10,10-ヘキサクロロ-1,5,5ａ,6,9,9ａ-ヘキサヒドロ-6,9-メタノ-2,4,3-ベンゾジオキサチエピン=3-オキシド（別名エンドスルファン又はベンゾエピン）</t>
  </si>
  <si>
    <t>115―29―7</t>
  </si>
  <si>
    <t>6,7,8,9,10,10-hexachloro-1,5,5a,6,9,9a-hexahydro-6,9-methano-2,4,3-benzodioxathiepine 3-oxide; endosulfan</t>
  </si>
  <si>
    <t>ベリリウム及びその化合物</t>
  </si>
  <si>
    <t>beryllium and its compounds</t>
  </si>
  <si>
    <t>ベンジル=クロリド（別名塩化ベンジル）</t>
  </si>
  <si>
    <t>100―44―7</t>
  </si>
  <si>
    <t>benzyl chloride</t>
  </si>
  <si>
    <t>ペンタクロロニトロベンゼン（別名キントゼン又はＰＣＮＢ）</t>
  </si>
  <si>
    <t>82―68―8</t>
  </si>
  <si>
    <t>pentachloronitrobenzene; quintozene; PCNB</t>
  </si>
  <si>
    <t>ペンタクロロフェノール</t>
  </si>
  <si>
    <t>87―86―5</t>
  </si>
  <si>
    <t>pentachlorophenol</t>
  </si>
  <si>
    <t>ホルムアルデヒド</t>
  </si>
  <si>
    <t>50―00―0</t>
  </si>
  <si>
    <t>formaldehyde</t>
  </si>
  <si>
    <t>Ｎ-メチルカルバミン酸2-イソプロポキシフェニル（別名プロポキスル又はＰＨＣ）</t>
  </si>
  <si>
    <t>114―26―1</t>
  </si>
  <si>
    <t>2-isopropoxyphenyl N-methylcarbamate; propoxur; PHC</t>
  </si>
  <si>
    <t>Ｎ-メチルカルバミン酸2,3-ジヒドロ-2,2-ジメチル-7-ベンゾ［ｂ］フラニル（別名カルボフラン）</t>
  </si>
  <si>
    <t>1563―66―2</t>
  </si>
  <si>
    <t>2,3-dihydro-2,2-dimethyl-7-benzo[b]furanyl N-methylcarbamate; carbofuran</t>
  </si>
  <si>
    <t>N-メチルカルバミン酸1-ナフチル（別名カルバリル又はＮＡＣ）</t>
  </si>
  <si>
    <t>63―25―2</t>
  </si>
  <si>
    <t>1-naphthyl N-methylcarbamate; carbaryl; NAC</t>
  </si>
  <si>
    <t>りん酸2-クロロ-1-(2,4-ジクロロフェニル)ビニル=ジエチル（別名クロルフェンビンホス又はＣＶＰ）</t>
  </si>
  <si>
    <t>470―90―6</t>
  </si>
  <si>
    <t>2-chloro-1-(2,4-dichlorophenyl)vinyl diethyl phosphate; chlorfenvinphos; CVP</t>
  </si>
  <si>
    <t>りん酸ジメチル=2,2-ジクロロビニル（別名ジクロルボス又はＤＤＶＰ）　</t>
  </si>
  <si>
    <t>62―73―7</t>
  </si>
  <si>
    <t xml:space="preserve">dimethyl 2,2-dichlorovinyl phosphate; dichlorvos; DDVP </t>
  </si>
  <si>
    <t>21725―46―2</t>
  </si>
  <si>
    <t>2-(4-chloro-6-ethylamino-1,3,5-triazin-2-yl)amino-2-methylpropiononitrile; cyanazine</t>
  </si>
  <si>
    <t>4,6-ジニトロ-o-クレゾール</t>
  </si>
  <si>
    <t>534―52―1</t>
  </si>
  <si>
    <t>4,6-dinitro-o-cresol</t>
  </si>
  <si>
    <t>METHYLENEBIS(C6H4NCO)</t>
  </si>
  <si>
    <t>METHYLENE(b)4-PHENYLISOCYANATE</t>
  </si>
  <si>
    <t>METHYLETHYLHEPTANE</t>
  </si>
  <si>
    <t>METHYLETHYLPENTANOATE</t>
  </si>
  <si>
    <t>METHYLFLUORANTHENES</t>
  </si>
  <si>
    <t>METHYLGLYOXAL</t>
  </si>
  <si>
    <t>METHYLHEPTANE</t>
  </si>
  <si>
    <t>METHYLHEPTANOL</t>
  </si>
  <si>
    <t>METHYLHEPTENE</t>
  </si>
  <si>
    <t>METHYLHEPTYNE</t>
  </si>
  <si>
    <t>METHYLHEXADIENE</t>
  </si>
  <si>
    <t>METHYLHEXANAL</t>
  </si>
  <si>
    <t>METHYLHEXANE</t>
  </si>
  <si>
    <t>METHYLHEXENES</t>
  </si>
  <si>
    <t>METHYLINDANS</t>
  </si>
  <si>
    <t>METHYLINDENE</t>
  </si>
  <si>
    <t>METHYLISOPROPYLCYCLOHEXANE</t>
  </si>
  <si>
    <t>METHYLMETHACRYLATE</t>
  </si>
  <si>
    <t>METHYLMETHYLPROPENOATE</t>
  </si>
  <si>
    <t>METHYLMYRISTATE</t>
  </si>
  <si>
    <t>METHYLNAPHTHALENES</t>
  </si>
  <si>
    <t>METHYLNONATE</t>
  </si>
  <si>
    <t>METHYLNONENE</t>
  </si>
  <si>
    <t>METHYLOCTANES</t>
  </si>
  <si>
    <t>METHYLPALMITATE</t>
  </si>
  <si>
    <t>METHYLPENTANE</t>
  </si>
  <si>
    <t>METHYLPENTENES</t>
  </si>
  <si>
    <t>METHYLPHENANTHRENES</t>
  </si>
  <si>
    <t>METHYLPROPYLCYCLOHEXANE</t>
  </si>
  <si>
    <t>METHYLPROPYLNONAME</t>
  </si>
  <si>
    <t>METHYLSTEARATE</t>
  </si>
  <si>
    <t>METHYLSTYRENE</t>
  </si>
  <si>
    <t>METHYLUNDECANE</t>
  </si>
  <si>
    <t>MINERAL SPIRITS</t>
  </si>
  <si>
    <t>MYRCENE</t>
  </si>
  <si>
    <t>M-DICHLOROBENZENE</t>
  </si>
  <si>
    <t>M-DIETHYLBENZENE</t>
  </si>
  <si>
    <t>M-XYLENE AND P-XYLENE</t>
  </si>
  <si>
    <t>NAPHTHA</t>
  </si>
  <si>
    <t>NAPTHALENE</t>
  </si>
  <si>
    <t>NITROBENZENE</t>
  </si>
  <si>
    <t>NONADECANE</t>
  </si>
  <si>
    <t>NONADIENE</t>
  </si>
  <si>
    <t>NONAME</t>
  </si>
  <si>
    <t>NONENE</t>
  </si>
  <si>
    <t>NONENONE</t>
  </si>
  <si>
    <t>NONYLPHENOL</t>
  </si>
  <si>
    <t>N-AMYLBENZENE</t>
  </si>
  <si>
    <t>N-HEPTADECANE</t>
  </si>
  <si>
    <t>N-HEXYLBENZENE</t>
  </si>
  <si>
    <t>N-PENTADECANE</t>
  </si>
  <si>
    <t>N-PENTENE</t>
  </si>
  <si>
    <t>N-PENTYLCYCLOHEXANE</t>
  </si>
  <si>
    <t>N-PHENYLANILINE</t>
  </si>
  <si>
    <t>N-PROPYLBENZENE</t>
  </si>
  <si>
    <t>N-TETRADECANE</t>
  </si>
  <si>
    <t>N-TRIDECANE</t>
  </si>
  <si>
    <t>OCTAHYDROINDENES</t>
  </si>
  <si>
    <t>OCTAMETHYLCYCLOTETRASILOXANE</t>
  </si>
  <si>
    <t>OCTANOL</t>
  </si>
  <si>
    <t>OCTATRIENE</t>
  </si>
  <si>
    <t>OCTENE</t>
  </si>
  <si>
    <t>OXYGENATES</t>
  </si>
  <si>
    <t>O-DICHLOROBENZENE</t>
  </si>
  <si>
    <t>PALMITIC ACID</t>
  </si>
  <si>
    <t>PARAFFINS (C16-C34)</t>
  </si>
  <si>
    <t>PARAFFINS (C2-C7)</t>
  </si>
  <si>
    <t>PARAFFINS/OLEFINS (C12-C16)</t>
  </si>
  <si>
    <t>PENTADIENE</t>
  </si>
  <si>
    <t>PENTENYNE</t>
  </si>
  <si>
    <t>PENTYLBENZENE</t>
  </si>
  <si>
    <t>PENTYLCYCLOHEXANE</t>
  </si>
  <si>
    <t>PENTYLIDENECYCLOHEXANE</t>
  </si>
  <si>
    <t>PENTYNE</t>
  </si>
  <si>
    <t>PERYLENE</t>
  </si>
  <si>
    <t>PHENANTHRENE</t>
  </si>
  <si>
    <t>PHENOL</t>
  </si>
  <si>
    <t>PHENYLISOCYANATE</t>
  </si>
  <si>
    <t>PHENYLNAPHTHALENES</t>
  </si>
  <si>
    <t>PHTHALIC ANHYDRIDE</t>
  </si>
  <si>
    <t>PIPERYLENE</t>
  </si>
  <si>
    <t>POLYETHYLENE GLYCOL</t>
  </si>
  <si>
    <t>PROPADIENE</t>
  </si>
  <si>
    <t>PROPENYLCYCLOHEXANE</t>
  </si>
  <si>
    <t>PROPYLCYCLOHEXANE</t>
  </si>
  <si>
    <t>PROPYLENE DICHLORIDE</t>
  </si>
  <si>
    <t>PROPYLENE OXIDE</t>
  </si>
  <si>
    <t>PROPYLHEPTENES</t>
  </si>
  <si>
    <t>PYRENE</t>
  </si>
  <si>
    <t>P-DICHLOROBENZENE</t>
  </si>
  <si>
    <t>P-TOLUALDEHYDE</t>
  </si>
  <si>
    <t>SEC-BUTYLBENZENE</t>
  </si>
  <si>
    <t>SUBSTITUTED C9 ESTER (C12)</t>
  </si>
  <si>
    <t>TEREPHTHALIC ACID</t>
  </si>
  <si>
    <t>TERPENES</t>
  </si>
  <si>
    <t>TETRACHLOROBENZENES</t>
  </si>
  <si>
    <t>TETRAFLUOROMETHANE</t>
  </si>
  <si>
    <t>TETRAMETHYLBENZENE</t>
  </si>
  <si>
    <t>TETRAMETHYLCYCLOBUTENE</t>
  </si>
  <si>
    <t>TETRAMETHYLCYCLOPENTANE</t>
  </si>
  <si>
    <t>TETRAMETHYLHEXANE</t>
  </si>
  <si>
    <t>TETRAMETHYLPENTANONE</t>
  </si>
  <si>
    <t>TETRAMETHYLSILANE</t>
  </si>
  <si>
    <t>TETRAMETHYLTHIOUREA</t>
  </si>
  <si>
    <t>TOLUENE DIISOCYANATE</t>
  </si>
  <si>
    <t>TOLUENE ISOCYANATE</t>
  </si>
  <si>
    <t>TOTAL AROMATIC AMINES</t>
  </si>
  <si>
    <t>TOTAL C2-C5 ALDEHYDES</t>
  </si>
  <si>
    <t>TRANS-1-PHENYLBUTENE</t>
  </si>
  <si>
    <t>TRANS-2-HEPTENE</t>
  </si>
  <si>
    <t>TRANS-2-NONENE</t>
  </si>
  <si>
    <t>TRANS-3-HEXENE</t>
  </si>
  <si>
    <t>TRICHLOROBENZENES</t>
  </si>
  <si>
    <t>TRIETHYLENE GLYCOL</t>
  </si>
  <si>
    <t>TRIMETHYLAMINE</t>
  </si>
  <si>
    <t>TRIMETHYLBENZENE</t>
  </si>
  <si>
    <t>TRIMETHYLCYCLOHEXANES</t>
  </si>
  <si>
    <t>TRIMETHYLCYCLOHEXANOL</t>
  </si>
  <si>
    <t>TRIMETHYLCYCLOPENTANE</t>
  </si>
  <si>
    <t>TRIMETHYLCYCLOPENTANONE</t>
  </si>
  <si>
    <t>TRIMETHYLDECANE</t>
  </si>
  <si>
    <t>TRIMETHYLDECENE</t>
  </si>
  <si>
    <t>TRIMETHYLFLUOROSILANE</t>
  </si>
  <si>
    <t>TRIMETHYLHEPTANES</t>
  </si>
  <si>
    <t>TRIMETHYLHEXANES</t>
  </si>
  <si>
    <t>TRIMETHYLHEXENE</t>
  </si>
  <si>
    <t>TRIMETHYLINDAN</t>
  </si>
  <si>
    <t>TRIMETHYLNONENE</t>
  </si>
  <si>
    <t>TRIMETHYLOCTANES</t>
  </si>
  <si>
    <t>TRIMETHYLPENTADIENE</t>
  </si>
  <si>
    <t>TRIMETHYLPENTANE</t>
  </si>
  <si>
    <t>T-BUTYLBENZENE</t>
  </si>
  <si>
    <t>UNIDENTIFIED</t>
  </si>
  <si>
    <t>VINYL ACETATE</t>
  </si>
  <si>
    <t>VINYL CHLORIDE</t>
  </si>
  <si>
    <t>XYLENE BASE ACIDS</t>
  </si>
  <si>
    <t>温室効果ガス</t>
  </si>
  <si>
    <t>化学式</t>
  </si>
  <si>
    <t>CFC-11</t>
  </si>
  <si>
    <t>CFCl3</t>
  </si>
  <si>
    <t>CFC-12</t>
  </si>
  <si>
    <t>CF2Cl2</t>
  </si>
  <si>
    <t>CFC-13</t>
  </si>
  <si>
    <t>CFC-113</t>
  </si>
  <si>
    <t>C2F3Cl3</t>
  </si>
  <si>
    <t>CFC-114</t>
  </si>
  <si>
    <t>C2F4Cl2</t>
  </si>
  <si>
    <t>CFC-115</t>
  </si>
  <si>
    <t>C2F5Cl</t>
  </si>
  <si>
    <t>CCl4</t>
  </si>
  <si>
    <t>HCFC-22</t>
  </si>
  <si>
    <t>HCFC-141b</t>
  </si>
  <si>
    <t>HCFC-142b</t>
  </si>
  <si>
    <t>HCFC-123</t>
  </si>
  <si>
    <t>HCFC-124</t>
  </si>
  <si>
    <t>HCFC-225ca</t>
  </si>
  <si>
    <t>HCFC-225cb</t>
  </si>
  <si>
    <t>CF3Br</t>
  </si>
  <si>
    <t>CAS番号</t>
  </si>
  <si>
    <t>(大気排出)</t>
  </si>
  <si>
    <t xml:space="preserve">(水域排出) </t>
  </si>
  <si>
    <t xml:space="preserve">(土壌排出) </t>
  </si>
  <si>
    <t>79-06-1</t>
  </si>
  <si>
    <t>2</t>
  </si>
  <si>
    <t>アクリルアミド</t>
  </si>
  <si>
    <t>140-88-5</t>
  </si>
  <si>
    <t>4</t>
  </si>
  <si>
    <t>アクリル酸エチル</t>
  </si>
  <si>
    <t/>
  </si>
  <si>
    <t>107-13-1</t>
  </si>
  <si>
    <t>7</t>
  </si>
  <si>
    <t>103-23-1</t>
  </si>
  <si>
    <t>9</t>
  </si>
  <si>
    <t>アジピン酸ビス（2-エチルヘキシル）</t>
  </si>
  <si>
    <t>75-07-0</t>
  </si>
  <si>
    <t>11</t>
  </si>
  <si>
    <t>アセトアルデヒド</t>
  </si>
  <si>
    <t>62-53-3</t>
  </si>
  <si>
    <t>15</t>
  </si>
  <si>
    <t>アニリン</t>
  </si>
  <si>
    <t>1309-64-4</t>
  </si>
  <si>
    <t>25</t>
  </si>
  <si>
    <t>三酸化アンチモン（政令名　アンチモン及びその化合物）</t>
  </si>
  <si>
    <t>7440-36-0</t>
  </si>
  <si>
    <t>アンチモン（政令名　アンチモン及びその化合物）</t>
  </si>
  <si>
    <t>78-79-5</t>
  </si>
  <si>
    <t>28</t>
  </si>
  <si>
    <t>イソプレン</t>
  </si>
  <si>
    <t>76578-14-8</t>
  </si>
  <si>
    <t>34</t>
  </si>
  <si>
    <t>エチル=2-［4-（6-クロロ-2-キノキサリニルオキシ）フェノキシ］プロピオナート</t>
  </si>
  <si>
    <t>40487-42-1</t>
  </si>
  <si>
    <t>38</t>
  </si>
  <si>
    <t>N-(1-エチルプロピル)-2,6-ジニトロ-3,4-キシリジン</t>
  </si>
  <si>
    <t>2212-67-1</t>
  </si>
  <si>
    <t>39</t>
  </si>
  <si>
    <t>Ｓ-エチル=ヘキサヒドロ-1Ｈ-アゼピン-1-カルボチオアート</t>
  </si>
  <si>
    <t>151-56-4</t>
  </si>
  <si>
    <t>41</t>
  </si>
  <si>
    <t>エチレンイミン</t>
  </si>
  <si>
    <t>75-21-8</t>
  </si>
  <si>
    <t>42</t>
  </si>
  <si>
    <t>エチレンオキシド</t>
  </si>
  <si>
    <t>12122-67-7</t>
  </si>
  <si>
    <t>48</t>
  </si>
  <si>
    <t>Ｎ,Ｎ'-エチレンビス（ジチオカルバミン酸）亜鉛</t>
  </si>
  <si>
    <t>12427-38-2</t>
  </si>
  <si>
    <t>49</t>
  </si>
  <si>
    <t>Ｎ,Ｎ'-エチレンビス（ジチオカルバミン酸）マンガン</t>
  </si>
  <si>
    <t>62-44-2</t>
  </si>
  <si>
    <t>52</t>
  </si>
  <si>
    <t>4'-エトキシアセトアニリド</t>
  </si>
  <si>
    <t>106-89-8</t>
  </si>
  <si>
    <t>54</t>
  </si>
  <si>
    <t>エピクロロヒドリン</t>
  </si>
  <si>
    <t>75-56-9</t>
  </si>
  <si>
    <t>56</t>
  </si>
  <si>
    <t>1,2-エポキシプロパン</t>
  </si>
  <si>
    <t>122-60-1</t>
  </si>
  <si>
    <t>57</t>
  </si>
  <si>
    <t>2,3-エポキシプロピル=フェニルエーテル</t>
  </si>
  <si>
    <t>-</t>
  </si>
  <si>
    <t>60</t>
  </si>
  <si>
    <t>10108-64-2</t>
  </si>
  <si>
    <t>塩化カドミウム（政令名　カドミウム及びその化合物）</t>
  </si>
  <si>
    <t>10124-36-4</t>
  </si>
  <si>
    <t>硫酸カドミウム（政令名　カドミウム及びその化合物）</t>
  </si>
  <si>
    <t>1306-19-0</t>
  </si>
  <si>
    <t>酸化カドミウム（政令名　カドミウム及びその化合物）</t>
  </si>
  <si>
    <t>7440-43-9</t>
  </si>
  <si>
    <t>カドミウム（政令名　カドミウム及びその化合物）</t>
  </si>
  <si>
    <t>69</t>
  </si>
  <si>
    <t>6価クロム化合物（水溶性／非水溶性）（政令名　6価クロム化合物）</t>
  </si>
  <si>
    <t>1333-82-0</t>
  </si>
  <si>
    <t>三酸化クロム（政令名　6価クロム化合物）</t>
  </si>
  <si>
    <t>13530-65-9</t>
  </si>
  <si>
    <t>クロム酸亜鉛（政令名　6価クロム化合物）</t>
  </si>
  <si>
    <t>13765-19-0</t>
  </si>
  <si>
    <t>クロム酸カルシウム（政令名　6価クロム化合物）</t>
  </si>
  <si>
    <t>18540-29-9</t>
  </si>
  <si>
    <t>6価クロム（政令名　6価クロム化合物）</t>
  </si>
  <si>
    <t>7758-97-6</t>
  </si>
  <si>
    <t>クロム酸鉛（政令名　6価クロム化合物）</t>
  </si>
  <si>
    <t>7789-06-2</t>
  </si>
  <si>
    <t>クロム酸ストロンチウム（政令名　6価クロム化合物）</t>
  </si>
  <si>
    <t>106-47-8</t>
  </si>
  <si>
    <t>72</t>
  </si>
  <si>
    <t>1912-24-9</t>
  </si>
  <si>
    <t>75</t>
  </si>
  <si>
    <t>2-クロロ-4-エチルアミノ-6-イソプロピルアミノ-1,3,5-トリアジン</t>
  </si>
  <si>
    <t>51218-45-2</t>
  </si>
  <si>
    <t>76</t>
  </si>
  <si>
    <t>2-クロロ-2'-エチル-Ｎ-（2-メトキシ-1-メチルエチル）-6'-メチルアセトアニリド</t>
  </si>
  <si>
    <t>75-01-4</t>
  </si>
  <si>
    <t>77</t>
  </si>
  <si>
    <t>クロロエチレン</t>
  </si>
  <si>
    <t>15972-60-8</t>
  </si>
  <si>
    <t>82</t>
  </si>
  <si>
    <t>2-クロロ-2',6'-ジエチル-Ｎ-（メトキシメチル）アセトアニリド</t>
  </si>
  <si>
    <t>122-34-9</t>
  </si>
  <si>
    <t>90</t>
  </si>
  <si>
    <t>2-クロロ-4,6-ビス（エチルアミノ）-1,3,5-トリアジン</t>
  </si>
  <si>
    <t>108-90-7</t>
  </si>
  <si>
    <t>93</t>
  </si>
  <si>
    <t>67-66-3</t>
  </si>
  <si>
    <t>95</t>
  </si>
  <si>
    <t>108-05-4</t>
  </si>
  <si>
    <t>102</t>
  </si>
  <si>
    <t>酢酸ビニル</t>
  </si>
  <si>
    <t>28249-77-6</t>
  </si>
  <si>
    <t>110</t>
  </si>
  <si>
    <t>Ｎ,Ｎ-ジエチルチオカルバミン酸Ｓ-4-クロロベンジル</t>
  </si>
  <si>
    <t>56-23-5</t>
  </si>
  <si>
    <t>112</t>
  </si>
  <si>
    <t>四塩化炭素</t>
  </si>
  <si>
    <t>123-91-1</t>
  </si>
  <si>
    <t>113</t>
  </si>
  <si>
    <t>1,4-ジオキサン</t>
  </si>
  <si>
    <t>107-06-2</t>
  </si>
  <si>
    <t>116</t>
  </si>
  <si>
    <t>75-35-4</t>
  </si>
  <si>
    <t>117</t>
  </si>
  <si>
    <t>1,1-ジクロロエチレン</t>
  </si>
  <si>
    <t>156-59-2</t>
  </si>
  <si>
    <t>118</t>
  </si>
  <si>
    <t>cis-1,2-ジクロロエチレン</t>
  </si>
  <si>
    <t>156-60-5</t>
  </si>
  <si>
    <t>119</t>
  </si>
  <si>
    <t>trans-1,2-ジクロロエチレン</t>
  </si>
  <si>
    <t>101-14-4</t>
  </si>
  <si>
    <t>120</t>
  </si>
  <si>
    <t>3,3'-ジクロロ-4,4'-ジアミノジフェニルメタン</t>
  </si>
  <si>
    <t>23950-58-5</t>
  </si>
  <si>
    <t>122</t>
  </si>
  <si>
    <t>3,5-ジクロロ-N-(1,1-ジメチル-2-プロピニル)ベンズアミド</t>
  </si>
  <si>
    <t>330-54-1</t>
  </si>
  <si>
    <t>129</t>
  </si>
  <si>
    <t>3-(3,4-ジクロロフェニル)-1,1-ジメチル尿素</t>
  </si>
  <si>
    <t>330-55-2</t>
  </si>
  <si>
    <t>130</t>
  </si>
  <si>
    <t>3-(3,4-ジクロロフェニル)-1-メトキシ-1-メチル尿素</t>
  </si>
  <si>
    <t>78-87-5</t>
  </si>
  <si>
    <t>135</t>
  </si>
  <si>
    <t>1,2-ジクロロプロパン</t>
  </si>
  <si>
    <t>709-98-8</t>
  </si>
  <si>
    <t>136</t>
  </si>
  <si>
    <t>3',4'-ジクロロプロピオンアニリド</t>
  </si>
  <si>
    <t>542-75-6</t>
  </si>
  <si>
    <t>137</t>
  </si>
  <si>
    <t>1,3-ジクロロプロペン</t>
  </si>
  <si>
    <t>106-46-7</t>
  </si>
  <si>
    <t>140</t>
  </si>
  <si>
    <t>75-09-2</t>
  </si>
  <si>
    <t>145</t>
  </si>
  <si>
    <t>-</t>
  </si>
  <si>
    <t>IN/OUT</t>
  </si>
  <si>
    <t>TYPE</t>
  </si>
  <si>
    <t>CAS#</t>
  </si>
  <si>
    <t>化学式</t>
  </si>
  <si>
    <t>選択名</t>
  </si>
  <si>
    <t>影響領域</t>
  </si>
  <si>
    <t>係数区分</t>
  </si>
  <si>
    <t>基準単位</t>
  </si>
  <si>
    <t>OUTPUT</t>
  </si>
  <si>
    <t>7446-09-5</t>
  </si>
  <si>
    <t>SO2</t>
  </si>
  <si>
    <t>二酸化硫黄</t>
  </si>
  <si>
    <t>都市域大気汚染</t>
  </si>
  <si>
    <t>kg</t>
  </si>
  <si>
    <t>OUTPUT@JP.北海道</t>
  </si>
  <si>
    <t>OUTPUT@JP.東北</t>
  </si>
  <si>
    <t>OUTPUT@JP.関東</t>
  </si>
  <si>
    <t>OUTPUT@JP.中部</t>
  </si>
  <si>
    <t>OUTPUT@JP.関西</t>
  </si>
  <si>
    <t>OUTPUT@JP.中国四国</t>
  </si>
  <si>
    <t>OUTPUT@JP.九州沖縄</t>
  </si>
  <si>
    <t>10102-44-0</t>
  </si>
  <si>
    <t>NO2</t>
  </si>
  <si>
    <t>二酸化窒素</t>
  </si>
  <si>
    <t>Air</t>
  </si>
  <si>
    <t>CF</t>
  </si>
  <si>
    <t>HTP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</si>
</sst>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00"/>
    <numFmt numFmtId="180" formatCode="0.000_ "/>
    <numFmt numFmtId="181" formatCode="0.000_);[Red]\(0.000\)"/>
    <numFmt numFmtId="182" formatCode="0.0000_ "/>
    <numFmt numFmtId="183" formatCode="0_ "/>
    <numFmt numFmtId="184" formatCode="0.0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"/>
    <numFmt numFmtId="189" formatCode="#,##0_ "/>
    <numFmt numFmtId="190" formatCode="#,##0.0_ "/>
    <numFmt numFmtId="191" formatCode="#,##0.00_ "/>
    <numFmt numFmtId="192" formatCode="#,##0.000_ "/>
    <numFmt numFmtId="193" formatCode="#,##0.0000_ "/>
    <numFmt numFmtId="194" formatCode="#,##0.00000_ "/>
    <numFmt numFmtId="195" formatCode="#,##0.000000_ "/>
    <numFmt numFmtId="196" formatCode="0.00000_ "/>
    <numFmt numFmtId="197" formatCode="0.000E+00"/>
    <numFmt numFmtId="198" formatCode="0.00000"/>
    <numFmt numFmtId="199" formatCode="0.0000"/>
    <numFmt numFmtId="200" formatCode="[$€-2]\ #,##0.00_);[Red]\([$€-2]\ #,##0.00\)"/>
    <numFmt numFmtId="201" formatCode="#,##0.0;[Red]\-#,##0.0"/>
    <numFmt numFmtId="202" formatCode="0_);[Red]\(0\)"/>
    <numFmt numFmtId="203" formatCode="0.000000_ "/>
    <numFmt numFmtId="204" formatCode="0.0_);[Red]\(0.0\)"/>
    <numFmt numFmtId="205" formatCode="0.0000000_ "/>
    <numFmt numFmtId="206" formatCode="0.0000_);[Red]\(0.0000\)"/>
    <numFmt numFmtId="207" formatCode="0.000000000_);[Red]\(0.000000000\)"/>
    <numFmt numFmtId="208" formatCode="0.00000000_);[Red]\(0.00000000\)"/>
    <numFmt numFmtId="209" formatCode="0.00000_);[Red]\(0.00000\)"/>
    <numFmt numFmtId="210" formatCode="0.000000_);[Red]\(0.000000\)"/>
    <numFmt numFmtId="211" formatCode="0.00000000_ "/>
    <numFmt numFmtId="212" formatCode="0.0000000000_ "/>
    <numFmt numFmtId="213" formatCode="#,##0.000;[Red]\-#,##0.000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m/d/yy\ h:mm"/>
    <numFmt numFmtId="219" formatCode="0.0000000"/>
    <numFmt numFmtId="220" formatCode="0.000000"/>
    <numFmt numFmtId="221" formatCode="0.00E+0"/>
    <numFmt numFmtId="222" formatCode="#,##0_);[Red]\(#,##0\)"/>
    <numFmt numFmtId="223" formatCode="_ 0.000;\-0.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i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55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9"/>
      <name val="Century"/>
      <family val="1"/>
    </font>
    <font>
      <sz val="11"/>
      <name val="Trebuchet MS"/>
      <family val="2"/>
    </font>
    <font>
      <b/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/>
      <top style="dashed"/>
      <bottom style="medium">
        <color indexed="8"/>
      </bottom>
    </border>
    <border>
      <left>
        <color indexed="63"/>
      </left>
      <right style="thin"/>
      <top style="dashed"/>
      <bottom style="medium">
        <color indexed="8"/>
      </bottom>
    </border>
    <border>
      <left>
        <color indexed="63"/>
      </left>
      <right style="thin">
        <color indexed="8"/>
      </right>
      <top style="dashed"/>
      <bottom style="medium">
        <color indexed="8"/>
      </bottom>
    </border>
    <border>
      <left style="thin">
        <color indexed="8"/>
      </left>
      <right style="thin">
        <color indexed="8"/>
      </right>
      <top style="dashed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21" fillId="0" borderId="0">
      <alignment/>
      <protection/>
    </xf>
  </cellStyleXfs>
  <cellXfs count="7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5" fillId="33" borderId="16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181" fontId="6" fillId="0" borderId="22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180" fontId="6" fillId="34" borderId="26" xfId="0" applyNumberFormat="1" applyFont="1" applyFill="1" applyBorder="1" applyAlignment="1">
      <alignment/>
    </xf>
    <xf numFmtId="0" fontId="6" fillId="34" borderId="26" xfId="0" applyFont="1" applyFill="1" applyBorder="1" applyAlignment="1">
      <alignment/>
    </xf>
    <xf numFmtId="181" fontId="6" fillId="34" borderId="26" xfId="0" applyNumberFormat="1" applyFont="1" applyFill="1" applyBorder="1" applyAlignment="1">
      <alignment/>
    </xf>
    <xf numFmtId="180" fontId="5" fillId="34" borderId="26" xfId="0" applyNumberFormat="1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181" fontId="6" fillId="34" borderId="24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180" fontId="6" fillId="34" borderId="20" xfId="0" applyNumberFormat="1" applyFont="1" applyFill="1" applyBorder="1" applyAlignment="1">
      <alignment/>
    </xf>
    <xf numFmtId="181" fontId="6" fillId="34" borderId="2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80" fontId="6" fillId="33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180" fontId="6" fillId="34" borderId="18" xfId="0" applyNumberFormat="1" applyFont="1" applyFill="1" applyBorder="1" applyAlignment="1">
      <alignment/>
    </xf>
    <xf numFmtId="181" fontId="6" fillId="34" borderId="18" xfId="0" applyNumberFormat="1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180" fontId="6" fillId="34" borderId="32" xfId="0" applyNumberFormat="1" applyFont="1" applyFill="1" applyBorder="1" applyAlignment="1">
      <alignment/>
    </xf>
    <xf numFmtId="181" fontId="5" fillId="34" borderId="32" xfId="0" applyNumberFormat="1" applyFont="1" applyFill="1" applyBorder="1" applyAlignment="1">
      <alignment/>
    </xf>
    <xf numFmtId="180" fontId="5" fillId="34" borderId="32" xfId="0" applyNumberFormat="1" applyFont="1" applyFill="1" applyBorder="1" applyAlignment="1">
      <alignment/>
    </xf>
    <xf numFmtId="180" fontId="5" fillId="34" borderId="18" xfId="0" applyNumberFormat="1" applyFont="1" applyFill="1" applyBorder="1" applyAlignment="1">
      <alignment/>
    </xf>
    <xf numFmtId="180" fontId="5" fillId="34" borderId="20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9" fontId="5" fillId="0" borderId="3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80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180" fontId="6" fillId="34" borderId="40" xfId="0" applyNumberFormat="1" applyFont="1" applyFill="1" applyBorder="1" applyAlignment="1">
      <alignment/>
    </xf>
    <xf numFmtId="181" fontId="6" fillId="0" borderId="39" xfId="0" applyNumberFormat="1" applyFont="1" applyBorder="1" applyAlignment="1">
      <alignment/>
    </xf>
    <xf numFmtId="181" fontId="6" fillId="0" borderId="35" xfId="0" applyNumberFormat="1" applyFont="1" applyBorder="1" applyAlignment="1">
      <alignment/>
    </xf>
    <xf numFmtId="181" fontId="6" fillId="34" borderId="40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181" fontId="6" fillId="34" borderId="41" xfId="0" applyNumberFormat="1" applyFont="1" applyFill="1" applyBorder="1" applyAlignment="1">
      <alignment/>
    </xf>
    <xf numFmtId="181" fontId="6" fillId="34" borderId="42" xfId="0" applyNumberFormat="1" applyFont="1" applyFill="1" applyBorder="1" applyAlignment="1">
      <alignment/>
    </xf>
    <xf numFmtId="181" fontId="5" fillId="34" borderId="43" xfId="0" applyNumberFormat="1" applyFont="1" applyFill="1" applyBorder="1" applyAlignment="1">
      <alignment/>
    </xf>
    <xf numFmtId="181" fontId="6" fillId="34" borderId="44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7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44" xfId="0" applyFont="1" applyBorder="1" applyAlignment="1">
      <alignment/>
    </xf>
    <xf numFmtId="49" fontId="5" fillId="0" borderId="54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0" fillId="0" borderId="58" xfId="62" applyFill="1" applyBorder="1">
      <alignment vertical="center"/>
      <protection/>
    </xf>
    <xf numFmtId="0" fontId="0" fillId="0" borderId="0" xfId="62">
      <alignment vertical="center"/>
      <protection/>
    </xf>
    <xf numFmtId="176" fontId="0" fillId="35" borderId="59" xfId="62" applyNumberFormat="1" applyFill="1" applyBorder="1">
      <alignment vertical="center"/>
      <protection/>
    </xf>
    <xf numFmtId="0" fontId="0" fillId="35" borderId="60" xfId="62" applyFill="1" applyBorder="1">
      <alignment vertical="center"/>
      <protection/>
    </xf>
    <xf numFmtId="0" fontId="0" fillId="35" borderId="61" xfId="62" applyFill="1" applyBorder="1">
      <alignment vertical="center"/>
      <protection/>
    </xf>
    <xf numFmtId="0" fontId="11" fillId="0" borderId="0" xfId="0" applyFont="1" applyAlignment="1">
      <alignment/>
    </xf>
    <xf numFmtId="0" fontId="0" fillId="0" borderId="0" xfId="62" applyFill="1" applyBorder="1">
      <alignment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>
      <alignment vertical="center" wrapText="1"/>
    </xf>
    <xf numFmtId="181" fontId="0" fillId="0" borderId="0" xfId="62" applyNumberFormat="1">
      <alignment vertical="center"/>
      <protection/>
    </xf>
    <xf numFmtId="176" fontId="0" fillId="0" borderId="62" xfId="62" applyNumberFormat="1" applyFill="1" applyBorder="1">
      <alignment vertical="center"/>
      <protection/>
    </xf>
    <xf numFmtId="176" fontId="0" fillId="0" borderId="23" xfId="62" applyNumberFormat="1" applyFill="1" applyBorder="1" applyAlignment="1">
      <alignment horizontal="left"/>
      <protection/>
    </xf>
    <xf numFmtId="176" fontId="0" fillId="0" borderId="21" xfId="62" applyNumberFormat="1" applyFill="1" applyBorder="1">
      <alignment vertical="center"/>
      <protection/>
    </xf>
    <xf numFmtId="176" fontId="0" fillId="0" borderId="10" xfId="62" applyNumberFormat="1" applyFill="1" applyBorder="1">
      <alignment vertical="center"/>
      <protection/>
    </xf>
    <xf numFmtId="176" fontId="0" fillId="0" borderId="10" xfId="62" applyNumberFormat="1" applyFill="1" applyBorder="1" applyAlignment="1" quotePrefix="1">
      <alignment horizontal="left"/>
      <protection/>
    </xf>
    <xf numFmtId="0" fontId="0" fillId="0" borderId="6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Fill="1" applyBorder="1" applyAlignment="1">
      <alignment vertical="center" wrapText="1"/>
    </xf>
    <xf numFmtId="0" fontId="0" fillId="0" borderId="10" xfId="63" applyNumberFormat="1" applyFont="1" applyFill="1" applyBorder="1" applyAlignment="1" quotePrefix="1">
      <alignment vertical="top" wrapText="1"/>
      <protection/>
    </xf>
    <xf numFmtId="0" fontId="0" fillId="0" borderId="36" xfId="63" applyNumberFormat="1" applyFont="1" applyFill="1" applyBorder="1" applyAlignment="1" quotePrefix="1">
      <alignment vertical="top" wrapText="1"/>
      <protection/>
    </xf>
    <xf numFmtId="0" fontId="0" fillId="0" borderId="38" xfId="63" applyNumberFormat="1" applyFont="1" applyFill="1" applyBorder="1" applyAlignment="1" quotePrefix="1">
      <alignment vertical="top" wrapText="1"/>
      <protection/>
    </xf>
    <xf numFmtId="0" fontId="0" fillId="0" borderId="19" xfId="63" applyNumberFormat="1" applyFont="1" applyFill="1" applyBorder="1" applyAlignment="1" quotePrefix="1">
      <alignment vertical="top" wrapText="1"/>
      <protection/>
    </xf>
    <xf numFmtId="0" fontId="0" fillId="0" borderId="33" xfId="63" applyNumberFormat="1" applyFont="1" applyFill="1" applyBorder="1" applyAlignment="1" quotePrefix="1">
      <alignment vertical="top" wrapText="1"/>
      <protection/>
    </xf>
    <xf numFmtId="181" fontId="0" fillId="0" borderId="0" xfId="62" applyNumberFormat="1" applyFill="1">
      <alignment vertical="center"/>
      <protection/>
    </xf>
    <xf numFmtId="179" fontId="0" fillId="0" borderId="0" xfId="62" applyNumberFormat="1">
      <alignment vertical="center"/>
      <protection/>
    </xf>
    <xf numFmtId="176" fontId="0" fillId="0" borderId="10" xfId="62" applyNumberFormat="1" applyFont="1" applyFill="1" applyBorder="1">
      <alignment vertical="center"/>
      <protection/>
    </xf>
    <xf numFmtId="0" fontId="0" fillId="0" borderId="0" xfId="0" applyAlignment="1">
      <alignment horizontal="center"/>
    </xf>
    <xf numFmtId="0" fontId="4" fillId="0" borderId="59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9" xfId="0" applyBorder="1" applyAlignment="1">
      <alignment/>
    </xf>
    <xf numFmtId="0" fontId="5" fillId="0" borderId="13" xfId="0" applyFont="1" applyBorder="1" applyAlignment="1">
      <alignment horizontal="center"/>
    </xf>
    <xf numFmtId="176" fontId="0" fillId="0" borderId="17" xfId="62" applyNumberFormat="1" applyFill="1" applyBorder="1">
      <alignment vertical="center"/>
      <protection/>
    </xf>
    <xf numFmtId="176" fontId="0" fillId="0" borderId="31" xfId="62" applyNumberFormat="1" applyFill="1" applyBorder="1">
      <alignment vertical="center"/>
      <protection/>
    </xf>
    <xf numFmtId="0" fontId="0" fillId="0" borderId="70" xfId="62" applyFont="1" applyFill="1" applyBorder="1" applyAlignment="1">
      <alignment horizontal="left"/>
      <protection/>
    </xf>
    <xf numFmtId="0" fontId="5" fillId="36" borderId="69" xfId="0" applyFont="1" applyFill="1" applyBorder="1" applyAlignment="1">
      <alignment horizontal="center"/>
    </xf>
    <xf numFmtId="0" fontId="5" fillId="36" borderId="71" xfId="0" applyFont="1" applyFill="1" applyBorder="1" applyAlignment="1">
      <alignment horizontal="center"/>
    </xf>
    <xf numFmtId="0" fontId="5" fillId="36" borderId="72" xfId="0" applyFont="1" applyFill="1" applyBorder="1" applyAlignment="1">
      <alignment horizontal="center"/>
    </xf>
    <xf numFmtId="0" fontId="5" fillId="36" borderId="73" xfId="0" applyFont="1" applyFill="1" applyBorder="1" applyAlignment="1">
      <alignment horizontal="center"/>
    </xf>
    <xf numFmtId="177" fontId="5" fillId="36" borderId="73" xfId="0" applyNumberFormat="1" applyFont="1" applyFill="1" applyBorder="1" applyAlignment="1">
      <alignment horizontal="center"/>
    </xf>
    <xf numFmtId="176" fontId="5" fillId="36" borderId="73" xfId="0" applyNumberFormat="1" applyFont="1" applyFill="1" applyBorder="1" applyAlignment="1">
      <alignment horizontal="center"/>
    </xf>
    <xf numFmtId="0" fontId="5" fillId="36" borderId="74" xfId="0" applyFont="1" applyFill="1" applyBorder="1" applyAlignment="1">
      <alignment horizontal="center"/>
    </xf>
    <xf numFmtId="0" fontId="5" fillId="36" borderId="75" xfId="0" applyFont="1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6" borderId="69" xfId="0" applyFill="1" applyBorder="1" applyAlignment="1">
      <alignment horizontal="center" wrapText="1"/>
    </xf>
    <xf numFmtId="176" fontId="0" fillId="36" borderId="71" xfId="0" applyNumberFormat="1" applyFill="1" applyBorder="1" applyAlignment="1">
      <alignment horizontal="center"/>
    </xf>
    <xf numFmtId="176" fontId="0" fillId="36" borderId="73" xfId="0" applyNumberFormat="1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0" fillId="36" borderId="61" xfId="0" applyFill="1" applyBorder="1" applyAlignment="1">
      <alignment wrapText="1"/>
    </xf>
    <xf numFmtId="0" fontId="4" fillId="36" borderId="76" xfId="0" applyFont="1" applyFill="1" applyBorder="1" applyAlignment="1">
      <alignment wrapText="1"/>
    </xf>
    <xf numFmtId="0" fontId="4" fillId="36" borderId="38" xfId="0" applyFont="1" applyFill="1" applyBorder="1" applyAlignment="1">
      <alignment wrapText="1"/>
    </xf>
    <xf numFmtId="0" fontId="4" fillId="36" borderId="77" xfId="0" applyFont="1" applyFill="1" applyBorder="1" applyAlignment="1">
      <alignment wrapText="1"/>
    </xf>
    <xf numFmtId="0" fontId="4" fillId="36" borderId="33" xfId="0" applyFont="1" applyFill="1" applyBorder="1" applyAlignment="1">
      <alignment wrapText="1"/>
    </xf>
    <xf numFmtId="0" fontId="5" fillId="36" borderId="46" xfId="0" applyFont="1" applyFill="1" applyBorder="1" applyAlignment="1">
      <alignment horizontal="center"/>
    </xf>
    <xf numFmtId="0" fontId="5" fillId="36" borderId="78" xfId="0" applyFont="1" applyFill="1" applyBorder="1" applyAlignment="1">
      <alignment horizontal="center"/>
    </xf>
    <xf numFmtId="0" fontId="5" fillId="36" borderId="77" xfId="0" applyFont="1" applyFill="1" applyBorder="1" applyAlignment="1">
      <alignment horizontal="center" wrapText="1"/>
    </xf>
    <xf numFmtId="181" fontId="5" fillId="36" borderId="38" xfId="62" applyNumberFormat="1" applyFont="1" applyFill="1" applyBorder="1">
      <alignment vertical="center"/>
      <protection/>
    </xf>
    <xf numFmtId="180" fontId="5" fillId="36" borderId="38" xfId="0" applyNumberFormat="1" applyFont="1" applyFill="1" applyBorder="1" applyAlignment="1">
      <alignment/>
    </xf>
    <xf numFmtId="179" fontId="5" fillId="36" borderId="38" xfId="0" applyNumberFormat="1" applyFont="1" applyFill="1" applyBorder="1" applyAlignment="1">
      <alignment/>
    </xf>
    <xf numFmtId="180" fontId="6" fillId="36" borderId="79" xfId="0" applyNumberFormat="1" applyFont="1" applyFill="1" applyBorder="1" applyAlignment="1">
      <alignment/>
    </xf>
    <xf numFmtId="179" fontId="5" fillId="36" borderId="76" xfId="0" applyNumberFormat="1" applyFont="1" applyFill="1" applyBorder="1" applyAlignment="1">
      <alignment/>
    </xf>
    <xf numFmtId="179" fontId="5" fillId="36" borderId="33" xfId="0" applyNumberFormat="1" applyFont="1" applyFill="1" applyBorder="1" applyAlignment="1">
      <alignment/>
    </xf>
    <xf numFmtId="179" fontId="5" fillId="36" borderId="34" xfId="0" applyNumberFormat="1" applyFont="1" applyFill="1" applyBorder="1" applyAlignment="1">
      <alignment/>
    </xf>
    <xf numFmtId="180" fontId="5" fillId="36" borderId="79" xfId="0" applyNumberFormat="1" applyFont="1" applyFill="1" applyBorder="1" applyAlignment="1">
      <alignment/>
    </xf>
    <xf numFmtId="179" fontId="5" fillId="36" borderId="80" xfId="0" applyNumberFormat="1" applyFont="1" applyFill="1" applyBorder="1" applyAlignment="1">
      <alignment/>
    </xf>
    <xf numFmtId="179" fontId="6" fillId="36" borderId="79" xfId="0" applyNumberFormat="1" applyFont="1" applyFill="1" applyBorder="1" applyAlignment="1">
      <alignment/>
    </xf>
    <xf numFmtId="180" fontId="6" fillId="36" borderId="81" xfId="0" applyNumberFormat="1" applyFont="1" applyFill="1" applyBorder="1" applyAlignment="1">
      <alignment/>
    </xf>
    <xf numFmtId="0" fontId="5" fillId="36" borderId="38" xfId="0" applyFont="1" applyFill="1" applyBorder="1" applyAlignment="1">
      <alignment/>
    </xf>
    <xf numFmtId="180" fontId="6" fillId="36" borderId="77" xfId="0" applyNumberFormat="1" applyFont="1" applyFill="1" applyBorder="1" applyAlignment="1">
      <alignment/>
    </xf>
    <xf numFmtId="180" fontId="6" fillId="36" borderId="82" xfId="0" applyNumberFormat="1" applyFont="1" applyFill="1" applyBorder="1" applyAlignment="1">
      <alignment/>
    </xf>
    <xf numFmtId="180" fontId="6" fillId="36" borderId="33" xfId="0" applyNumberFormat="1" applyFont="1" applyFill="1" applyBorder="1" applyAlignment="1">
      <alignment/>
    </xf>
    <xf numFmtId="181" fontId="0" fillId="36" borderId="83" xfId="62" applyNumberFormat="1" applyFill="1" applyBorder="1">
      <alignment vertical="center"/>
      <protection/>
    </xf>
    <xf numFmtId="181" fontId="0" fillId="36" borderId="81" xfId="62" applyNumberFormat="1" applyFill="1" applyBorder="1">
      <alignment vertical="center"/>
      <protection/>
    </xf>
    <xf numFmtId="181" fontId="0" fillId="36" borderId="32" xfId="62" applyNumberFormat="1" applyFill="1" applyBorder="1">
      <alignment vertical="center"/>
      <protection/>
    </xf>
    <xf numFmtId="181" fontId="0" fillId="36" borderId="82" xfId="62" applyNumberFormat="1" applyFill="1" applyBorder="1">
      <alignment vertical="center"/>
      <protection/>
    </xf>
    <xf numFmtId="181" fontId="0" fillId="36" borderId="22" xfId="62" applyNumberFormat="1" applyFill="1" applyBorder="1">
      <alignment vertical="center"/>
      <protection/>
    </xf>
    <xf numFmtId="181" fontId="0" fillId="36" borderId="76" xfId="62" applyNumberFormat="1" applyFill="1" applyBorder="1">
      <alignment vertical="center"/>
      <protection/>
    </xf>
    <xf numFmtId="181" fontId="0" fillId="36" borderId="16" xfId="62" applyNumberFormat="1" applyFill="1" applyBorder="1">
      <alignment vertical="center"/>
      <protection/>
    </xf>
    <xf numFmtId="181" fontId="0" fillId="36" borderId="38" xfId="62" applyNumberFormat="1" applyFill="1" applyBorder="1">
      <alignment vertical="center"/>
      <protection/>
    </xf>
    <xf numFmtId="181" fontId="0" fillId="36" borderId="18" xfId="62" applyNumberFormat="1" applyFill="1" applyBorder="1">
      <alignment vertical="center"/>
      <protection/>
    </xf>
    <xf numFmtId="181" fontId="0" fillId="36" borderId="77" xfId="62" applyNumberFormat="1" applyFill="1" applyBorder="1">
      <alignment vertical="center"/>
      <protection/>
    </xf>
    <xf numFmtId="181" fontId="0" fillId="36" borderId="84" xfId="62" applyNumberFormat="1" applyFill="1" applyBorder="1">
      <alignment vertical="center"/>
      <protection/>
    </xf>
    <xf numFmtId="181" fontId="0" fillId="36" borderId="85" xfId="62" applyNumberFormat="1" applyFill="1" applyBorder="1">
      <alignment vertical="center"/>
      <protection/>
    </xf>
    <xf numFmtId="197" fontId="5" fillId="36" borderId="10" xfId="0" applyNumberFormat="1" applyFont="1" applyFill="1" applyBorder="1" applyAlignment="1">
      <alignment horizontal="center" vertical="center" wrapText="1"/>
    </xf>
    <xf numFmtId="197" fontId="5" fillId="36" borderId="16" xfId="0" applyNumberFormat="1" applyFont="1" applyFill="1" applyBorder="1" applyAlignment="1">
      <alignment horizontal="center" vertical="center" wrapText="1"/>
    </xf>
    <xf numFmtId="197" fontId="5" fillId="36" borderId="38" xfId="0" applyNumberFormat="1" applyFont="1" applyFill="1" applyBorder="1" applyAlignment="1">
      <alignment horizontal="center" vertical="center" wrapText="1"/>
    </xf>
    <xf numFmtId="11" fontId="0" fillId="36" borderId="10" xfId="63" applyNumberFormat="1" applyFont="1" applyFill="1" applyBorder="1" applyAlignment="1" quotePrefix="1">
      <alignment vertical="top" wrapText="1"/>
      <protection/>
    </xf>
    <xf numFmtId="11" fontId="0" fillId="36" borderId="16" xfId="63" applyNumberFormat="1" applyFont="1" applyFill="1" applyBorder="1" applyAlignment="1" quotePrefix="1">
      <alignment vertical="top" wrapText="1"/>
      <protection/>
    </xf>
    <xf numFmtId="11" fontId="0" fillId="36" borderId="38" xfId="63" applyNumberFormat="1" applyFont="1" applyFill="1" applyBorder="1" applyAlignment="1" quotePrefix="1">
      <alignment vertical="top" wrapText="1"/>
      <protection/>
    </xf>
    <xf numFmtId="11" fontId="0" fillId="36" borderId="10" xfId="63" applyNumberFormat="1" applyFont="1" applyFill="1" applyBorder="1" applyAlignment="1">
      <alignment vertical="top" wrapText="1"/>
      <protection/>
    </xf>
    <xf numFmtId="11" fontId="0" fillId="36" borderId="16" xfId="63" applyNumberFormat="1" applyFont="1" applyFill="1" applyBorder="1" applyAlignment="1">
      <alignment vertical="top" wrapText="1"/>
      <protection/>
    </xf>
    <xf numFmtId="11" fontId="0" fillId="36" borderId="38" xfId="63" applyNumberFormat="1" applyFont="1" applyFill="1" applyBorder="1" applyAlignment="1">
      <alignment vertical="top" wrapText="1"/>
      <protection/>
    </xf>
    <xf numFmtId="11" fontId="0" fillId="36" borderId="19" xfId="63" applyNumberFormat="1" applyFont="1" applyFill="1" applyBorder="1" applyAlignment="1" quotePrefix="1">
      <alignment vertical="top" wrapText="1"/>
      <protection/>
    </xf>
    <xf numFmtId="11" fontId="0" fillId="36" borderId="20" xfId="63" applyNumberFormat="1" applyFont="1" applyFill="1" applyBorder="1" applyAlignment="1" quotePrefix="1">
      <alignment vertical="top" wrapText="1"/>
      <protection/>
    </xf>
    <xf numFmtId="11" fontId="0" fillId="36" borderId="33" xfId="63" applyNumberFormat="1" applyFont="1" applyFill="1" applyBorder="1" applyAlignment="1" quotePrefix="1">
      <alignment vertical="top" wrapText="1"/>
      <protection/>
    </xf>
    <xf numFmtId="11" fontId="0" fillId="36" borderId="19" xfId="63" applyNumberFormat="1" applyFont="1" applyFill="1" applyBorder="1" applyAlignment="1">
      <alignment vertical="top" wrapText="1"/>
      <protection/>
    </xf>
    <xf numFmtId="11" fontId="0" fillId="36" borderId="20" xfId="63" applyNumberFormat="1" applyFont="1" applyFill="1" applyBorder="1" applyAlignment="1">
      <alignment vertical="top" wrapText="1"/>
      <protection/>
    </xf>
    <xf numFmtId="11" fontId="0" fillId="36" borderId="33" xfId="63" applyNumberFormat="1" applyFont="1" applyFill="1" applyBorder="1" applyAlignment="1">
      <alignment vertical="top" wrapText="1"/>
      <protection/>
    </xf>
    <xf numFmtId="11" fontId="0" fillId="36" borderId="22" xfId="0" applyNumberFormat="1" applyFill="1" applyBorder="1" applyAlignment="1">
      <alignment/>
    </xf>
    <xf numFmtId="11" fontId="0" fillId="36" borderId="20" xfId="0" applyNumberFormat="1" applyFill="1" applyBorder="1" applyAlignment="1">
      <alignment/>
    </xf>
    <xf numFmtId="11" fontId="0" fillId="36" borderId="81" xfId="0" applyNumberFormat="1" applyFill="1" applyBorder="1" applyAlignment="1">
      <alignment horizontal="center" vertical="center"/>
    </xf>
    <xf numFmtId="11" fontId="0" fillId="36" borderId="80" xfId="0" applyNumberFormat="1" applyFill="1" applyBorder="1" applyAlignment="1">
      <alignment horizontal="center" vertical="center"/>
    </xf>
    <xf numFmtId="11" fontId="0" fillId="36" borderId="76" xfId="0" applyNumberFormat="1" applyFill="1" applyBorder="1" applyAlignment="1">
      <alignment horizontal="center" vertical="center"/>
    </xf>
    <xf numFmtId="11" fontId="0" fillId="36" borderId="86" xfId="0" applyNumberFormat="1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11" fontId="0" fillId="36" borderId="88" xfId="0" applyNumberFormat="1" applyFill="1" applyBorder="1" applyAlignment="1">
      <alignment/>
    </xf>
    <xf numFmtId="11" fontId="0" fillId="36" borderId="89" xfId="0" applyNumberFormat="1" applyFill="1" applyBorder="1" applyAlignment="1">
      <alignment/>
    </xf>
    <xf numFmtId="11" fontId="0" fillId="36" borderId="37" xfId="0" applyNumberFormat="1" applyFill="1" applyBorder="1" applyAlignment="1">
      <alignment/>
    </xf>
    <xf numFmtId="11" fontId="0" fillId="36" borderId="90" xfId="0" applyNumberFormat="1" applyFill="1" applyBorder="1" applyAlignment="1">
      <alignment/>
    </xf>
    <xf numFmtId="11" fontId="0" fillId="36" borderId="91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4" fillId="0" borderId="92" xfId="0" applyFont="1" applyBorder="1" applyAlignment="1">
      <alignment horizontal="center" vertical="top" wrapText="1"/>
    </xf>
    <xf numFmtId="0" fontId="14" fillId="0" borderId="92" xfId="0" applyFont="1" applyFill="1" applyBorder="1" applyAlignment="1">
      <alignment horizontal="center" vertical="top" wrapText="1"/>
    </xf>
    <xf numFmtId="0" fontId="14" fillId="36" borderId="9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93" xfId="0" applyFont="1" applyBorder="1" applyAlignment="1">
      <alignment horizontal="center" vertical="top" wrapText="1"/>
    </xf>
    <xf numFmtId="0" fontId="14" fillId="0" borderId="93" xfId="0" applyFont="1" applyFill="1" applyBorder="1" applyAlignment="1">
      <alignment horizontal="center" vertical="top" wrapText="1"/>
    </xf>
    <xf numFmtId="0" fontId="14" fillId="36" borderId="93" xfId="0" applyFont="1" applyFill="1" applyBorder="1" applyAlignment="1">
      <alignment horizontal="center" vertical="top" wrapText="1"/>
    </xf>
    <xf numFmtId="0" fontId="14" fillId="0" borderId="94" xfId="0" applyFont="1" applyBorder="1" applyAlignment="1">
      <alignment horizontal="center" vertical="top" wrapText="1"/>
    </xf>
    <xf numFmtId="0" fontId="14" fillId="0" borderId="95" xfId="0" applyFont="1" applyBorder="1" applyAlignment="1">
      <alignment horizontal="right" vertical="top" wrapText="1"/>
    </xf>
    <xf numFmtId="0" fontId="14" fillId="0" borderId="96" xfId="0" applyFont="1" applyFill="1" applyBorder="1" applyAlignment="1">
      <alignment horizontal="right" vertical="top" wrapText="1"/>
    </xf>
    <xf numFmtId="11" fontId="14" fillId="36" borderId="96" xfId="0" applyNumberFormat="1" applyFont="1" applyFill="1" applyBorder="1" applyAlignment="1">
      <alignment horizontal="right" vertical="top" wrapText="1"/>
    </xf>
    <xf numFmtId="0" fontId="14" fillId="0" borderId="97" xfId="0" applyFont="1" applyBorder="1" applyAlignment="1">
      <alignment horizontal="center" vertical="top" wrapText="1"/>
    </xf>
    <xf numFmtId="0" fontId="14" fillId="0" borderId="98" xfId="0" applyFont="1" applyBorder="1" applyAlignment="1">
      <alignment horizontal="right" vertical="top" wrapText="1"/>
    </xf>
    <xf numFmtId="0" fontId="14" fillId="0" borderId="99" xfId="0" applyFont="1" applyFill="1" applyBorder="1" applyAlignment="1">
      <alignment horizontal="right" vertical="top" wrapText="1"/>
    </xf>
    <xf numFmtId="11" fontId="14" fillId="36" borderId="100" xfId="0" applyNumberFormat="1" applyFont="1" applyFill="1" applyBorder="1" applyAlignment="1">
      <alignment horizontal="right" vertical="top" wrapText="1"/>
    </xf>
    <xf numFmtId="0" fontId="0" fillId="0" borderId="101" xfId="0" applyFont="1" applyBorder="1" applyAlignment="1">
      <alignment horizontal="center" vertical="top" wrapText="1"/>
    </xf>
    <xf numFmtId="0" fontId="0" fillId="0" borderId="102" xfId="0" applyFont="1" applyBorder="1" applyAlignment="1">
      <alignment/>
    </xf>
    <xf numFmtId="0" fontId="14" fillId="0" borderId="103" xfId="0" applyFont="1" applyFill="1" applyBorder="1" applyAlignment="1">
      <alignment horizontal="center" vertical="top" wrapText="1"/>
    </xf>
    <xf numFmtId="0" fontId="14" fillId="36" borderId="101" xfId="0" applyFont="1" applyFill="1" applyBorder="1" applyAlignment="1">
      <alignment horizontal="center" vertical="top" wrapText="1"/>
    </xf>
    <xf numFmtId="0" fontId="14" fillId="0" borderId="104" xfId="0" applyFont="1" applyBorder="1" applyAlignment="1">
      <alignment horizontal="center" vertical="top" wrapText="1"/>
    </xf>
    <xf numFmtId="0" fontId="14" fillId="0" borderId="105" xfId="0" applyFont="1" applyBorder="1" applyAlignment="1">
      <alignment horizontal="left" vertical="top" wrapText="1"/>
    </xf>
    <xf numFmtId="0" fontId="14" fillId="0" borderId="106" xfId="0" applyFont="1" applyBorder="1" applyAlignment="1">
      <alignment horizontal="left" vertical="top" wrapText="1"/>
    </xf>
    <xf numFmtId="0" fontId="14" fillId="0" borderId="107" xfId="0" applyFont="1" applyBorder="1" applyAlignment="1">
      <alignment horizontal="left" vertical="top" wrapText="1"/>
    </xf>
    <xf numFmtId="0" fontId="14" fillId="0" borderId="22" xfId="0" applyFont="1" applyFill="1" applyBorder="1" applyAlignment="1">
      <alignment horizontal="right" vertical="top" wrapText="1"/>
    </xf>
    <xf numFmtId="11" fontId="14" fillId="36" borderId="93" xfId="0" applyNumberFormat="1" applyFont="1" applyFill="1" applyBorder="1" applyAlignment="1">
      <alignment horizontal="right" vertical="top" wrapText="1"/>
    </xf>
    <xf numFmtId="0" fontId="14" fillId="0" borderId="108" xfId="0" applyFont="1" applyBorder="1" applyAlignment="1">
      <alignment horizontal="justify" vertical="top" wrapText="1"/>
    </xf>
    <xf numFmtId="0" fontId="0" fillId="0" borderId="109" xfId="0" applyFont="1" applyBorder="1" applyAlignment="1">
      <alignment horizontal="left" vertical="top" wrapText="1"/>
    </xf>
    <xf numFmtId="0" fontId="14" fillId="0" borderId="110" xfId="0" applyFont="1" applyBorder="1" applyAlignment="1">
      <alignment horizontal="left" vertical="top" wrapText="1"/>
    </xf>
    <xf numFmtId="0" fontId="14" fillId="0" borderId="111" xfId="0" applyFont="1" applyBorder="1" applyAlignment="1">
      <alignment horizontal="left" vertical="top" wrapText="1"/>
    </xf>
    <xf numFmtId="0" fontId="0" fillId="0" borderId="112" xfId="0" applyFont="1" applyBorder="1" applyAlignment="1">
      <alignment horizontal="left" vertical="top" wrapText="1"/>
    </xf>
    <xf numFmtId="0" fontId="14" fillId="0" borderId="113" xfId="0" applyFont="1" applyBorder="1" applyAlignment="1">
      <alignment horizontal="left" vertical="top" wrapText="1"/>
    </xf>
    <xf numFmtId="0" fontId="14" fillId="0" borderId="114" xfId="0" applyFont="1" applyBorder="1" applyAlignment="1">
      <alignment horizontal="left" vertical="top" wrapText="1"/>
    </xf>
    <xf numFmtId="0" fontId="0" fillId="0" borderId="93" xfId="0" applyFont="1" applyBorder="1" applyAlignment="1">
      <alignment horizontal="left" vertical="top" wrapText="1"/>
    </xf>
    <xf numFmtId="0" fontId="14" fillId="0" borderId="115" xfId="0" applyFont="1" applyBorder="1" applyAlignment="1">
      <alignment horizontal="left" vertical="top" wrapText="1"/>
    </xf>
    <xf numFmtId="0" fontId="14" fillId="0" borderId="116" xfId="0" applyFont="1" applyBorder="1" applyAlignment="1">
      <alignment horizontal="left" vertical="top" wrapText="1"/>
    </xf>
    <xf numFmtId="0" fontId="0" fillId="0" borderId="117" xfId="0" applyFont="1" applyBorder="1" applyAlignment="1">
      <alignment horizontal="left" vertical="top" wrapText="1"/>
    </xf>
    <xf numFmtId="0" fontId="0" fillId="0" borderId="29" xfId="0" applyFont="1" applyBorder="1" applyAlignment="1">
      <alignment/>
    </xf>
    <xf numFmtId="0" fontId="14" fillId="0" borderId="118" xfId="0" applyFont="1" applyFill="1" applyBorder="1" applyAlignment="1">
      <alignment horizontal="right" vertical="top" wrapText="1"/>
    </xf>
    <xf numFmtId="11" fontId="14" fillId="36" borderId="117" xfId="0" applyNumberFormat="1" applyFont="1" applyFill="1" applyBorder="1" applyAlignment="1">
      <alignment horizontal="right" vertical="top" wrapText="1"/>
    </xf>
    <xf numFmtId="0" fontId="14" fillId="0" borderId="119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9" xfId="0" applyFont="1" applyBorder="1" applyAlignment="1">
      <alignment horizontal="center"/>
    </xf>
    <xf numFmtId="0" fontId="0" fillId="36" borderId="69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45" xfId="0" applyFont="1" applyFill="1" applyBorder="1" applyAlignment="1">
      <alignment horizontal="center" wrapText="1"/>
    </xf>
    <xf numFmtId="0" fontId="0" fillId="36" borderId="120" xfId="0" applyFont="1" applyFill="1" applyBorder="1" applyAlignment="1">
      <alignment horizontal="center" wrapText="1"/>
    </xf>
    <xf numFmtId="0" fontId="0" fillId="0" borderId="121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176" fontId="0" fillId="36" borderId="73" xfId="0" applyNumberFormat="1" applyFont="1" applyFill="1" applyBorder="1" applyAlignment="1">
      <alignment/>
    </xf>
    <xf numFmtId="176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181" fontId="0" fillId="0" borderId="39" xfId="0" applyNumberFormat="1" applyFont="1" applyFill="1" applyBorder="1" applyAlignment="1">
      <alignment/>
    </xf>
    <xf numFmtId="181" fontId="0" fillId="36" borderId="73" xfId="0" applyNumberFormat="1" applyFont="1" applyFill="1" applyBorder="1" applyAlignment="1">
      <alignment/>
    </xf>
    <xf numFmtId="176" fontId="0" fillId="0" borderId="35" xfId="0" applyNumberFormat="1" applyFont="1" applyBorder="1" applyAlignment="1">
      <alignment/>
    </xf>
    <xf numFmtId="181" fontId="0" fillId="0" borderId="35" xfId="0" applyNumberFormat="1" applyFont="1" applyFill="1" applyBorder="1" applyAlignment="1">
      <alignment/>
    </xf>
    <xf numFmtId="176" fontId="15" fillId="0" borderId="16" xfId="0" applyNumberFormat="1" applyFont="1" applyBorder="1" applyAlignment="1">
      <alignment/>
    </xf>
    <xf numFmtId="0" fontId="15" fillId="0" borderId="16" xfId="0" applyNumberFormat="1" applyFont="1" applyBorder="1" applyAlignment="1">
      <alignment/>
    </xf>
    <xf numFmtId="177" fontId="15" fillId="0" borderId="16" xfId="0" applyNumberFormat="1" applyFont="1" applyBorder="1" applyAlignment="1">
      <alignment horizontal="right"/>
    </xf>
    <xf numFmtId="177" fontId="15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/>
    </xf>
    <xf numFmtId="0" fontId="15" fillId="0" borderId="20" xfId="0" applyFont="1" applyBorder="1" applyAlignment="1">
      <alignment/>
    </xf>
    <xf numFmtId="176" fontId="15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44" xfId="0" applyNumberFormat="1" applyFont="1" applyBorder="1" applyAlignment="1">
      <alignment/>
    </xf>
    <xf numFmtId="181" fontId="0" fillId="0" borderId="44" xfId="0" applyNumberFormat="1" applyFont="1" applyFill="1" applyBorder="1" applyAlignment="1">
      <alignment/>
    </xf>
    <xf numFmtId="181" fontId="0" fillId="36" borderId="75" xfId="0" applyNumberFormat="1" applyFont="1" applyFill="1" applyBorder="1" applyAlignment="1">
      <alignment/>
    </xf>
    <xf numFmtId="176" fontId="0" fillId="0" borderId="12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15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23" xfId="0" applyFont="1" applyFill="1" applyBorder="1" applyAlignment="1">
      <alignment wrapText="1"/>
    </xf>
    <xf numFmtId="0" fontId="15" fillId="0" borderId="118" xfId="0" applyFont="1" applyBorder="1" applyAlignment="1">
      <alignment wrapText="1"/>
    </xf>
    <xf numFmtId="0" fontId="0" fillId="0" borderId="118" xfId="0" applyFont="1" applyBorder="1" applyAlignment="1">
      <alignment wrapText="1"/>
    </xf>
    <xf numFmtId="0" fontId="15" fillId="0" borderId="86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36" borderId="15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6" xfId="0" applyFont="1" applyFill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36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36" borderId="20" xfId="0" applyFont="1" applyFill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36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76" xfId="0" applyFont="1" applyBorder="1" applyAlignment="1">
      <alignment/>
    </xf>
    <xf numFmtId="11" fontId="0" fillId="0" borderId="93" xfId="0" applyNumberFormat="1" applyFont="1" applyBorder="1" applyAlignment="1">
      <alignment/>
    </xf>
    <xf numFmtId="184" fontId="0" fillId="36" borderId="15" xfId="0" applyNumberFormat="1" applyFont="1" applyFill="1" applyBorder="1" applyAlignment="1">
      <alignment/>
    </xf>
    <xf numFmtId="184" fontId="0" fillId="0" borderId="76" xfId="0" applyNumberFormat="1" applyFont="1" applyBorder="1" applyAlignment="1">
      <alignment/>
    </xf>
    <xf numFmtId="0" fontId="0" fillId="36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8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21" xfId="0" applyNumberFormat="1" applyFont="1" applyBorder="1" applyAlignment="1">
      <alignment/>
    </xf>
    <xf numFmtId="177" fontId="17" fillId="0" borderId="15" xfId="0" applyNumberFormat="1" applyFont="1" applyFill="1" applyBorder="1" applyAlignment="1">
      <alignment/>
    </xf>
    <xf numFmtId="189" fontId="0" fillId="0" borderId="34" xfId="0" applyNumberFormat="1" applyFont="1" applyBorder="1" applyAlignment="1">
      <alignment/>
    </xf>
    <xf numFmtId="184" fontId="17" fillId="0" borderId="120" xfId="0" applyNumberFormat="1" applyFont="1" applyFill="1" applyBorder="1" applyAlignment="1">
      <alignment/>
    </xf>
    <xf numFmtId="177" fontId="0" fillId="0" borderId="121" xfId="0" applyNumberFormat="1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11" fontId="0" fillId="0" borderId="37" xfId="0" applyNumberFormat="1" applyFont="1" applyBorder="1" applyAlignment="1">
      <alignment/>
    </xf>
    <xf numFmtId="184" fontId="0" fillId="36" borderId="16" xfId="0" applyNumberFormat="1" applyFont="1" applyFill="1" applyBorder="1" applyAlignment="1">
      <alignment/>
    </xf>
    <xf numFmtId="184" fontId="0" fillId="0" borderId="76" xfId="0" applyNumberFormat="1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0" fillId="0" borderId="37" xfId="0" applyNumberFormat="1" applyFont="1" applyBorder="1" applyAlignment="1">
      <alignment/>
    </xf>
    <xf numFmtId="190" fontId="0" fillId="0" borderId="16" xfId="0" applyNumberFormat="1" applyFont="1" applyBorder="1" applyAlignment="1">
      <alignment/>
    </xf>
    <xf numFmtId="191" fontId="0" fillId="0" borderId="38" xfId="0" applyNumberFormat="1" applyFont="1" applyBorder="1" applyAlignment="1">
      <alignment/>
    </xf>
    <xf numFmtId="184" fontId="0" fillId="0" borderId="73" xfId="0" applyNumberFormat="1" applyFont="1" applyBorder="1" applyAlignment="1">
      <alignment/>
    </xf>
    <xf numFmtId="0" fontId="0" fillId="0" borderId="35" xfId="0" applyFont="1" applyFill="1" applyBorder="1" applyAlignment="1">
      <alignment/>
    </xf>
    <xf numFmtId="176" fontId="0" fillId="0" borderId="37" xfId="0" applyNumberFormat="1" applyFont="1" applyBorder="1" applyAlignment="1">
      <alignment/>
    </xf>
    <xf numFmtId="184" fontId="15" fillId="0" borderId="73" xfId="0" applyNumberFormat="1" applyFont="1" applyBorder="1" applyAlignment="1">
      <alignment/>
    </xf>
    <xf numFmtId="0" fontId="0" fillId="0" borderId="35" xfId="0" applyFont="1" applyFill="1" applyBorder="1" applyAlignment="1">
      <alignment horizontal="centerContinuous"/>
    </xf>
    <xf numFmtId="0" fontId="0" fillId="0" borderId="125" xfId="0" applyFont="1" applyFill="1" applyBorder="1" applyAlignment="1">
      <alignment/>
    </xf>
    <xf numFmtId="11" fontId="0" fillId="0" borderId="37" xfId="0" applyNumberFormat="1" applyFont="1" applyBorder="1" applyAlignment="1">
      <alignment/>
    </xf>
    <xf numFmtId="184" fontId="0" fillId="36" borderId="16" xfId="0" applyNumberFormat="1" applyFont="1" applyFill="1" applyBorder="1" applyAlignment="1">
      <alignment/>
    </xf>
    <xf numFmtId="184" fontId="0" fillId="0" borderId="76" xfId="0" applyNumberFormat="1" applyFont="1" applyBorder="1" applyAlignment="1">
      <alignment/>
    </xf>
    <xf numFmtId="0" fontId="0" fillId="36" borderId="10" xfId="0" applyFont="1" applyFill="1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37" xfId="0" applyFont="1" applyBorder="1" applyAlignment="1">
      <alignment/>
    </xf>
    <xf numFmtId="189" fontId="0" fillId="0" borderId="16" xfId="0" applyNumberFormat="1" applyFont="1" applyBorder="1" applyAlignment="1">
      <alignment/>
    </xf>
    <xf numFmtId="189" fontId="0" fillId="0" borderId="38" xfId="0" applyNumberFormat="1" applyFont="1" applyBorder="1" applyAlignment="1">
      <alignment/>
    </xf>
    <xf numFmtId="184" fontId="0" fillId="0" borderId="73" xfId="0" applyNumberFormat="1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Continuous"/>
    </xf>
    <xf numFmtId="194" fontId="0" fillId="0" borderId="16" xfId="0" applyNumberFormat="1" applyFont="1" applyBorder="1" applyAlignment="1">
      <alignment/>
    </xf>
    <xf numFmtId="190" fontId="0" fillId="0" borderId="38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195" fontId="0" fillId="0" borderId="38" xfId="0" applyNumberFormat="1" applyFont="1" applyBorder="1" applyAlignment="1">
      <alignment/>
    </xf>
    <xf numFmtId="193" fontId="0" fillId="0" borderId="16" xfId="0" applyNumberFormat="1" applyFont="1" applyBorder="1" applyAlignment="1">
      <alignment/>
    </xf>
    <xf numFmtId="193" fontId="0" fillId="0" borderId="38" xfId="0" applyNumberFormat="1" applyFont="1" applyBorder="1" applyAlignment="1">
      <alignment/>
    </xf>
    <xf numFmtId="176" fontId="0" fillId="0" borderId="37" xfId="0" applyNumberFormat="1" applyFont="1" applyBorder="1" applyAlignment="1">
      <alignment horizontal="right"/>
    </xf>
    <xf numFmtId="195" fontId="0" fillId="0" borderId="16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90" fontId="0" fillId="0" borderId="16" xfId="0" applyNumberFormat="1" applyFont="1" applyBorder="1" applyAlignment="1">
      <alignment/>
    </xf>
    <xf numFmtId="194" fontId="0" fillId="0" borderId="38" xfId="0" applyNumberFormat="1" applyFont="1" applyBorder="1" applyAlignment="1">
      <alignment/>
    </xf>
    <xf numFmtId="192" fontId="0" fillId="0" borderId="38" xfId="0" applyNumberFormat="1" applyFont="1" applyBorder="1" applyAlignment="1">
      <alignment/>
    </xf>
    <xf numFmtId="0" fontId="0" fillId="36" borderId="37" xfId="0" applyFont="1" applyFill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183" fontId="0" fillId="0" borderId="17" xfId="0" applyNumberFormat="1" applyFont="1" applyBorder="1" applyAlignment="1">
      <alignment/>
    </xf>
    <xf numFmtId="0" fontId="0" fillId="0" borderId="126" xfId="0" applyFont="1" applyBorder="1" applyAlignment="1">
      <alignment/>
    </xf>
    <xf numFmtId="192" fontId="0" fillId="0" borderId="18" xfId="0" applyNumberFormat="1" applyFont="1" applyBorder="1" applyAlignment="1">
      <alignment/>
    </xf>
    <xf numFmtId="189" fontId="0" fillId="0" borderId="77" xfId="0" applyNumberFormat="1" applyFont="1" applyBorder="1" applyAlignment="1">
      <alignment/>
    </xf>
    <xf numFmtId="184" fontId="0" fillId="0" borderId="75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177" fontId="0" fillId="36" borderId="10" xfId="0" applyNumberFormat="1" applyFont="1" applyFill="1" applyBorder="1" applyAlignment="1">
      <alignment/>
    </xf>
    <xf numFmtId="183" fontId="0" fillId="0" borderId="14" xfId="0" applyNumberFormat="1" applyFont="1" applyBorder="1" applyAlignment="1">
      <alignment horizontal="centerContinuous"/>
    </xf>
    <xf numFmtId="0" fontId="0" fillId="0" borderId="121" xfId="0" applyFont="1" applyBorder="1" applyAlignment="1">
      <alignment horizontal="centerContinuous"/>
    </xf>
    <xf numFmtId="0" fontId="13" fillId="0" borderId="68" xfId="0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45" xfId="0" applyFont="1" applyFill="1" applyBorder="1" applyAlignment="1">
      <alignment horizontal="centerContinuous"/>
    </xf>
    <xf numFmtId="0" fontId="0" fillId="0" borderId="12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11" fontId="0" fillId="0" borderId="37" xfId="0" applyNumberFormat="1" applyFont="1" applyBorder="1" applyAlignment="1">
      <alignment/>
    </xf>
    <xf numFmtId="184" fontId="0" fillId="36" borderId="16" xfId="0" applyNumberFormat="1" applyFont="1" applyFill="1" applyBorder="1" applyAlignment="1">
      <alignment/>
    </xf>
    <xf numFmtId="184" fontId="0" fillId="0" borderId="76" xfId="0" applyNumberFormat="1" applyFont="1" applyBorder="1" applyAlignment="1">
      <alignment/>
    </xf>
    <xf numFmtId="177" fontId="0" fillId="36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83" fontId="0" fillId="0" borderId="19" xfId="0" applyNumberFormat="1" applyFont="1" applyBorder="1" applyAlignment="1">
      <alignment horizontal="centerContinuous"/>
    </xf>
    <xf numFmtId="0" fontId="0" fillId="0" borderId="122" xfId="0" applyFont="1" applyBorder="1" applyAlignment="1">
      <alignment horizontal="centerContinuous"/>
    </xf>
    <xf numFmtId="0" fontId="13" fillId="0" borderId="127" xfId="0" applyFont="1" applyBorder="1" applyAlignment="1">
      <alignment/>
    </xf>
    <xf numFmtId="0" fontId="0" fillId="0" borderId="44" xfId="0" applyFont="1" applyFill="1" applyBorder="1" applyAlignment="1">
      <alignment horizontal="centerContinuous"/>
    </xf>
    <xf numFmtId="177" fontId="0" fillId="0" borderId="21" xfId="0" applyNumberFormat="1" applyFont="1" applyBorder="1" applyAlignment="1">
      <alignment/>
    </xf>
    <xf numFmtId="177" fontId="0" fillId="0" borderId="93" xfId="0" applyNumberFormat="1" applyFont="1" applyBorder="1" applyAlignment="1">
      <alignment/>
    </xf>
    <xf numFmtId="196" fontId="0" fillId="0" borderId="22" xfId="0" applyNumberFormat="1" applyFont="1" applyBorder="1" applyAlignment="1">
      <alignment/>
    </xf>
    <xf numFmtId="194" fontId="0" fillId="0" borderId="76" xfId="0" applyNumberFormat="1" applyFont="1" applyBorder="1" applyAlignment="1">
      <alignment/>
    </xf>
    <xf numFmtId="194" fontId="13" fillId="0" borderId="127" xfId="0" applyNumberFormat="1" applyFont="1" applyBorder="1" applyAlignment="1">
      <alignment/>
    </xf>
    <xf numFmtId="2" fontId="0" fillId="0" borderId="39" xfId="0" applyNumberFormat="1" applyFont="1" applyFill="1" applyBorder="1" applyAlignment="1">
      <alignment/>
    </xf>
    <xf numFmtId="177" fontId="0" fillId="36" borderId="10" xfId="0" applyNumberFormat="1" applyFont="1" applyFill="1" applyBorder="1" applyAlignment="1">
      <alignment horizontal="right"/>
    </xf>
    <xf numFmtId="177" fontId="0" fillId="0" borderId="10" xfId="0" applyNumberFormat="1" applyFont="1" applyBorder="1" applyAlignment="1">
      <alignment/>
    </xf>
    <xf numFmtId="0" fontId="0" fillId="0" borderId="37" xfId="0" applyFont="1" applyBorder="1" applyAlignment="1">
      <alignment/>
    </xf>
    <xf numFmtId="189" fontId="0" fillId="0" borderId="38" xfId="0" applyNumberFormat="1" applyFont="1" applyBorder="1" applyAlignment="1">
      <alignment/>
    </xf>
    <xf numFmtId="189" fontId="13" fillId="0" borderId="127" xfId="0" applyNumberFormat="1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77" fontId="0" fillId="0" borderId="17" xfId="0" applyNumberFormat="1" applyFont="1" applyBorder="1" applyAlignment="1">
      <alignment/>
    </xf>
    <xf numFmtId="0" fontId="0" fillId="0" borderId="12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89" fontId="0" fillId="0" borderId="33" xfId="0" applyNumberFormat="1" applyFont="1" applyBorder="1" applyAlignment="1">
      <alignment/>
    </xf>
    <xf numFmtId="189" fontId="0" fillId="0" borderId="127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21" xfId="0" applyFont="1" applyBorder="1" applyAlignment="1">
      <alignment horizontal="centerContinuous"/>
    </xf>
    <xf numFmtId="189" fontId="0" fillId="0" borderId="127" xfId="0" applyNumberFormat="1" applyFont="1" applyFill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11" fontId="0" fillId="0" borderId="122" xfId="0" applyNumberFormat="1" applyFont="1" applyBorder="1" applyAlignment="1">
      <alignment/>
    </xf>
    <xf numFmtId="184" fontId="0" fillId="36" borderId="20" xfId="0" applyNumberFormat="1" applyFont="1" applyFill="1" applyBorder="1" applyAlignment="1">
      <alignment/>
    </xf>
    <xf numFmtId="184" fontId="0" fillId="0" borderId="86" xfId="0" applyNumberFormat="1" applyFont="1" applyBorder="1" applyAlignment="1">
      <alignment/>
    </xf>
    <xf numFmtId="0" fontId="0" fillId="36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11" fontId="0" fillId="0" borderId="6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1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1" fontId="0" fillId="0" borderId="16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6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6" borderId="24" xfId="0" applyFont="1" applyFill="1" applyBorder="1" applyAlignment="1">
      <alignment horizontal="center"/>
    </xf>
    <xf numFmtId="0" fontId="0" fillId="36" borderId="80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11" fontId="0" fillId="36" borderId="22" xfId="0" applyNumberFormat="1" applyFont="1" applyFill="1" applyBorder="1" applyAlignment="1">
      <alignment/>
    </xf>
    <xf numFmtId="11" fontId="0" fillId="36" borderId="22" xfId="0" applyNumberFormat="1" applyFont="1" applyFill="1" applyBorder="1" applyAlignment="1">
      <alignment horizontal="center"/>
    </xf>
    <xf numFmtId="11" fontId="0" fillId="36" borderId="76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1" fontId="0" fillId="36" borderId="16" xfId="0" applyNumberFormat="1" applyFont="1" applyFill="1" applyBorder="1" applyAlignment="1">
      <alignment/>
    </xf>
    <xf numFmtId="11" fontId="0" fillId="36" borderId="38" xfId="0" applyNumberFormat="1" applyFont="1" applyFill="1" applyBorder="1" applyAlignment="1">
      <alignment/>
    </xf>
    <xf numFmtId="11" fontId="0" fillId="36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1" fontId="0" fillId="36" borderId="16" xfId="0" applyNumberFormat="1" applyFont="1" applyFill="1" applyBorder="1" applyAlignment="1">
      <alignment/>
    </xf>
    <xf numFmtId="11" fontId="0" fillId="36" borderId="38" xfId="0" applyNumberFormat="1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1" fontId="0" fillId="36" borderId="18" xfId="0" applyNumberFormat="1" applyFont="1" applyFill="1" applyBorder="1" applyAlignment="1">
      <alignment/>
    </xf>
    <xf numFmtId="11" fontId="0" fillId="36" borderId="7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wrapText="1"/>
    </xf>
    <xf numFmtId="11" fontId="0" fillId="36" borderId="20" xfId="0" applyNumberFormat="1" applyFont="1" applyFill="1" applyBorder="1" applyAlignment="1">
      <alignment/>
    </xf>
    <xf numFmtId="11" fontId="0" fillId="36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69" xfId="0" applyFont="1" applyBorder="1" applyAlignment="1">
      <alignment horizontal="center" vertical="top" wrapText="1"/>
    </xf>
    <xf numFmtId="0" fontId="18" fillId="0" borderId="61" xfId="0" applyFont="1" applyBorder="1" applyAlignment="1">
      <alignment horizontal="center" vertical="top" wrapText="1"/>
    </xf>
    <xf numFmtId="0" fontId="18" fillId="0" borderId="128" xfId="0" applyFont="1" applyBorder="1" applyAlignment="1">
      <alignment horizontal="center" wrapText="1"/>
    </xf>
    <xf numFmtId="0" fontId="18" fillId="0" borderId="30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4" fillId="0" borderId="0" xfId="61">
      <alignment vertical="center"/>
      <protection/>
    </xf>
    <xf numFmtId="40" fontId="14" fillId="0" borderId="0" xfId="49" applyNumberFormat="1" applyFont="1" applyAlignment="1">
      <alignment vertical="center"/>
    </xf>
    <xf numFmtId="0" fontId="14" fillId="0" borderId="16" xfId="61" applyBorder="1">
      <alignment vertical="center"/>
      <protection/>
    </xf>
    <xf numFmtId="0" fontId="14" fillId="37" borderId="16" xfId="61" applyFill="1" applyBorder="1">
      <alignment vertical="center"/>
      <protection/>
    </xf>
    <xf numFmtId="40" fontId="14" fillId="0" borderId="16" xfId="49" applyNumberFormat="1" applyFont="1" applyBorder="1" applyAlignment="1">
      <alignment vertical="center"/>
    </xf>
    <xf numFmtId="40" fontId="14" fillId="38" borderId="16" xfId="49" applyNumberFormat="1" applyFont="1" applyFill="1" applyBorder="1" applyAlignment="1">
      <alignment vertical="center"/>
    </xf>
    <xf numFmtId="197" fontId="4" fillId="0" borderId="16" xfId="0" applyNumberFormat="1" applyFont="1" applyFill="1" applyBorder="1" applyAlignment="1">
      <alignment vertical="center" wrapText="1"/>
    </xf>
    <xf numFmtId="197" fontId="4" fillId="0" borderId="35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197" fontId="4" fillId="0" borderId="38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97" fontId="4" fillId="0" borderId="20" xfId="0" applyNumberFormat="1" applyFont="1" applyFill="1" applyBorder="1" applyAlignment="1">
      <alignment vertical="center" wrapText="1"/>
    </xf>
    <xf numFmtId="197" fontId="4" fillId="0" borderId="33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3" fillId="0" borderId="16" xfId="0" applyNumberFormat="1" applyFont="1" applyBorder="1" applyAlignment="1">
      <alignment/>
    </xf>
    <xf numFmtId="0" fontId="23" fillId="0" borderId="38" xfId="0" applyNumberFormat="1" applyFont="1" applyBorder="1" applyAlignment="1">
      <alignment/>
    </xf>
    <xf numFmtId="0" fontId="23" fillId="0" borderId="38" xfId="0" applyFont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NumberFormat="1" applyFont="1" applyBorder="1" applyAlignment="1">
      <alignment/>
    </xf>
    <xf numFmtId="0" fontId="23" fillId="0" borderId="33" xfId="0" applyNumberFormat="1" applyFont="1" applyBorder="1" applyAlignment="1">
      <alignment/>
    </xf>
    <xf numFmtId="0" fontId="23" fillId="0" borderId="37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wrapText="1"/>
    </xf>
    <xf numFmtId="0" fontId="23" fillId="0" borderId="37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122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Border="1" applyAlignment="1">
      <alignment/>
    </xf>
    <xf numFmtId="0" fontId="23" fillId="0" borderId="78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54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76" xfId="0" applyFont="1" applyBorder="1" applyAlignment="1">
      <alignment/>
    </xf>
    <xf numFmtId="0" fontId="23" fillId="36" borderId="16" xfId="0" applyFont="1" applyFill="1" applyBorder="1" applyAlignment="1">
      <alignment horizontal="center" vertical="top" wrapText="1"/>
    </xf>
    <xf numFmtId="0" fontId="24" fillId="36" borderId="16" xfId="0" applyFont="1" applyFill="1" applyBorder="1" applyAlignment="1">
      <alignment horizontal="center"/>
    </xf>
    <xf numFmtId="0" fontId="23" fillId="36" borderId="16" xfId="0" applyNumberFormat="1" applyFont="1" applyFill="1" applyBorder="1" applyAlignment="1">
      <alignment/>
    </xf>
    <xf numFmtId="0" fontId="23" fillId="36" borderId="16" xfId="0" applyFont="1" applyFill="1" applyBorder="1" applyAlignment="1">
      <alignment/>
    </xf>
    <xf numFmtId="3" fontId="23" fillId="36" borderId="16" xfId="0" applyNumberFormat="1" applyFont="1" applyFill="1" applyBorder="1" applyAlignment="1">
      <alignment/>
    </xf>
    <xf numFmtId="0" fontId="23" fillId="36" borderId="20" xfId="0" applyNumberFormat="1" applyFont="1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9" xfId="0" applyFont="1" applyBorder="1" applyAlignment="1">
      <alignment/>
    </xf>
    <xf numFmtId="0" fontId="0" fillId="0" borderId="20" xfId="63" applyNumberFormat="1" applyFont="1" applyFill="1" applyBorder="1" applyAlignment="1" quotePrefix="1">
      <alignment vertical="top" wrapText="1"/>
      <protection/>
    </xf>
    <xf numFmtId="0" fontId="0" fillId="0" borderId="0" xfId="0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11" fontId="11" fillId="36" borderId="16" xfId="0" applyNumberFormat="1" applyFont="1" applyFill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23" fillId="0" borderId="12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40" xfId="0" applyFont="1" applyBorder="1" applyAlignment="1">
      <alignment horizontal="center" wrapText="1"/>
    </xf>
    <xf numFmtId="0" fontId="5" fillId="0" borderId="130" xfId="0" applyFont="1" applyBorder="1" applyAlignment="1">
      <alignment horizontal="center" wrapText="1"/>
    </xf>
    <xf numFmtId="0" fontId="5" fillId="0" borderId="131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2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81" fontId="0" fillId="36" borderId="13" xfId="0" applyNumberFormat="1" applyFill="1" applyBorder="1" applyAlignment="1">
      <alignment horizontal="center" vertical="center" wrapText="1"/>
    </xf>
    <xf numFmtId="0" fontId="0" fillId="36" borderId="60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181" fontId="0" fillId="36" borderId="133" xfId="62" applyNumberFormat="1" applyFont="1" applyFill="1" applyBorder="1" applyAlignment="1">
      <alignment horizontal="center" vertical="center"/>
      <protection/>
    </xf>
    <xf numFmtId="0" fontId="0" fillId="36" borderId="134" xfId="0" applyFill="1" applyBorder="1" applyAlignment="1">
      <alignment horizontal="center" vertical="center"/>
    </xf>
    <xf numFmtId="0" fontId="0" fillId="36" borderId="135" xfId="0" applyFill="1" applyBorder="1" applyAlignment="1">
      <alignment horizontal="center" vertical="center"/>
    </xf>
    <xf numFmtId="0" fontId="0" fillId="36" borderId="14" xfId="63" applyNumberFormat="1" applyFont="1" applyFill="1" applyBorder="1" applyAlignment="1">
      <alignment horizontal="center" vertical="top" wrapText="1"/>
      <protection/>
    </xf>
    <xf numFmtId="0" fontId="0" fillId="36" borderId="15" xfId="63" applyNumberFormat="1" applyFont="1" applyFill="1" applyBorder="1" applyAlignment="1">
      <alignment horizontal="center" vertical="top" wrapText="1"/>
      <protection/>
    </xf>
    <xf numFmtId="0" fontId="0" fillId="36" borderId="34" xfId="63" applyNumberFormat="1" applyFont="1" applyFill="1" applyBorder="1" applyAlignment="1">
      <alignment horizontal="center" vertical="top" wrapText="1"/>
      <protection/>
    </xf>
    <xf numFmtId="0" fontId="0" fillId="0" borderId="27" xfId="63" applyNumberFormat="1" applyFont="1" applyFill="1" applyBorder="1" applyAlignment="1" quotePrefix="1">
      <alignment horizontal="center" vertical="top" wrapText="1"/>
      <protection/>
    </xf>
    <xf numFmtId="0" fontId="0" fillId="0" borderId="21" xfId="63" applyNumberFormat="1" applyFont="1" applyFill="1" applyBorder="1" applyAlignment="1" quotePrefix="1">
      <alignment horizontal="center" vertical="top" wrapText="1"/>
      <protection/>
    </xf>
    <xf numFmtId="0" fontId="0" fillId="0" borderId="28" xfId="63" applyNumberFormat="1" applyFont="1" applyFill="1" applyBorder="1" applyAlignment="1">
      <alignment horizontal="center" vertical="top" wrapText="1"/>
      <protection/>
    </xf>
    <xf numFmtId="0" fontId="0" fillId="0" borderId="22" xfId="63" applyNumberFormat="1" applyFont="1" applyFill="1" applyBorder="1" applyAlignment="1">
      <alignment horizontal="center" vertical="top" wrapText="1"/>
      <protection/>
    </xf>
    <xf numFmtId="0" fontId="0" fillId="0" borderId="78" xfId="63" applyNumberFormat="1" applyFont="1" applyFill="1" applyBorder="1" applyAlignment="1" quotePrefix="1">
      <alignment horizontal="center" vertical="top" wrapText="1"/>
      <protection/>
    </xf>
    <xf numFmtId="0" fontId="0" fillId="0" borderId="76" xfId="63" applyNumberFormat="1" applyFont="1" applyFill="1" applyBorder="1" applyAlignment="1" quotePrefix="1">
      <alignment horizontal="center" vertical="top" wrapText="1"/>
      <protection/>
    </xf>
    <xf numFmtId="0" fontId="0" fillId="36" borderId="136" xfId="0" applyFont="1" applyFill="1" applyBorder="1" applyAlignment="1">
      <alignment horizontal="center"/>
    </xf>
    <xf numFmtId="0" fontId="0" fillId="36" borderId="137" xfId="0" applyFont="1" applyFill="1" applyBorder="1" applyAlignment="1">
      <alignment horizontal="center"/>
    </xf>
    <xf numFmtId="0" fontId="0" fillId="36" borderId="138" xfId="0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5" fillId="0" borderId="139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1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9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93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6" borderId="87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0" borderId="140" xfId="0" applyBorder="1" applyAlignment="1">
      <alignment vertical="center" textRotation="255"/>
    </xf>
    <xf numFmtId="0" fontId="0" fillId="0" borderId="141" xfId="0" applyBorder="1" applyAlignment="1">
      <alignment vertical="center" textRotation="255"/>
    </xf>
    <xf numFmtId="0" fontId="0" fillId="0" borderId="142" xfId="0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36" borderId="137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4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6" xfId="0" applyFont="1" applyFill="1" applyBorder="1" applyAlignment="1">
      <alignment horizontal="left" wrapText="1"/>
    </xf>
    <xf numFmtId="0" fontId="0" fillId="0" borderId="71" xfId="0" applyFont="1" applyFill="1" applyBorder="1" applyAlignment="1">
      <alignment horizontal="left"/>
    </xf>
    <xf numFmtId="0" fontId="0" fillId="0" borderId="128" xfId="0" applyFont="1" applyFill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196" fontId="0" fillId="0" borderId="16" xfId="0" applyNumberFormat="1" applyFont="1" applyBorder="1" applyAlignment="1">
      <alignment horizontal="center"/>
    </xf>
    <xf numFmtId="196" fontId="0" fillId="0" borderId="38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47" xfId="0" applyFont="1" applyBorder="1" applyAlignment="1">
      <alignment/>
    </xf>
    <xf numFmtId="0" fontId="0" fillId="0" borderId="145" xfId="0" applyFont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48" xfId="0" applyFont="1" applyBorder="1" applyAlignment="1">
      <alignment vertical="center" wrapText="1"/>
    </xf>
    <xf numFmtId="0" fontId="0" fillId="0" borderId="116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45" xfId="0" applyFont="1" applyBorder="1" applyAlignment="1">
      <alignment vertical="center" wrapText="1"/>
    </xf>
    <xf numFmtId="0" fontId="0" fillId="0" borderId="122" xfId="0" applyFont="1" applyBorder="1" applyAlignment="1">
      <alignment vertical="center" wrapText="1"/>
    </xf>
    <xf numFmtId="0" fontId="0" fillId="0" borderId="149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11" fontId="0" fillId="0" borderId="51" xfId="0" applyNumberFormat="1" applyFont="1" applyBorder="1" applyAlignment="1">
      <alignment vertical="center" wrapText="1"/>
    </xf>
    <xf numFmtId="11" fontId="0" fillId="0" borderId="36" xfId="0" applyNumberFormat="1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49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14" fillId="0" borderId="150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151" xfId="0" applyFont="1" applyBorder="1" applyAlignment="1">
      <alignment horizontal="center" vertical="top" wrapText="1"/>
    </xf>
    <xf numFmtId="0" fontId="14" fillId="0" borderId="112" xfId="0" applyFont="1" applyBorder="1" applyAlignment="1">
      <alignment horizontal="center" vertical="top" wrapText="1"/>
    </xf>
    <xf numFmtId="0" fontId="14" fillId="0" borderId="152" xfId="0" applyFont="1" applyBorder="1" applyAlignment="1">
      <alignment horizontal="center" vertical="top" wrapText="1"/>
    </xf>
    <xf numFmtId="0" fontId="14" fillId="0" borderId="153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802室内空気汚染_特性化係数" xfId="61"/>
    <cellStyle name="標準_O3_NOx_SOx_PM_特性化・被害係数まとめ030317" xfId="62"/>
    <cellStyle name="標準_PRTR全データ" xfId="63"/>
    <cellStyle name="Followed Hyperlink" xfId="64"/>
    <cellStyle name="良い" xfId="65"/>
    <cellStyle name="표준_ver1-LCA(Lead-Free Soldering)-modified Pb" xfId="66"/>
  </cellStyles>
  <dxfs count="7">
    <dxf>
      <border>
        <bottom style="thin"/>
      </border>
    </dxf>
    <dxf>
      <border>
        <bottom style="thin">
          <color indexed="22"/>
        </bottom>
      </border>
    </dxf>
    <dxf>
      <border>
        <bottom style="thin"/>
      </border>
    </dxf>
    <dxf>
      <border>
        <bottom style="thin">
          <color indexed="22"/>
        </bottom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1</xdr:row>
      <xdr:rowOff>114300</xdr:rowOff>
    </xdr:from>
    <xdr:to>
      <xdr:col>12</xdr:col>
      <xdr:colOff>276225</xdr:colOff>
      <xdr:row>11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8829675" y="285750"/>
          <a:ext cx="1381125" cy="1638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都市域大気汚染の特性化係数を全面修正化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20100701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版</a:t>
          </a:r>
          <a:r>
            <a:rPr lang="en-US" cap="none" sz="1100" b="0" i="0" u="none" baseline="0">
              <a:solidFill>
                <a:srgbClr val="FFFFFF"/>
              </a:solidFill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20131004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deneb\data02\DOC\&#21270;&#23398;&#29289;&#36074;&#38306;&#36899;\LIME&#19981;&#30906;&#23455;&#24615;&#35519;&#26619;\model\0320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test"/>
      <sheetName val="Results"/>
      <sheetName val="Chem data"/>
      <sheetName val="emissions"/>
      <sheetName val="Japan_Data"/>
      <sheetName val="watershed data"/>
      <sheetName val="oceanic data"/>
      <sheetName val="air data"/>
      <sheetName val="advection data"/>
      <sheetName val="human exp"/>
      <sheetName val="air"/>
      <sheetName val="watershed central"/>
      <sheetName val="soil"/>
      <sheetName val="plant"/>
      <sheetName val="water"/>
      <sheetName val="sediment-land"/>
      <sheetName val="oceanic central"/>
      <sheetName val="ocean"/>
      <sheetName val="sed-sea"/>
      <sheetName val="cancer_DALY"/>
      <sheetName val="resume"/>
    </sheetNames>
    <sheetDataSet>
      <sheetData sheetId="20">
        <row r="631">
          <cell r="C631">
            <v>126925843</v>
          </cell>
        </row>
        <row r="632">
          <cell r="C632">
            <v>2739726.02739726</v>
          </cell>
        </row>
        <row r="633">
          <cell r="C633">
            <v>0.00011415525114155251</v>
          </cell>
        </row>
        <row r="634">
          <cell r="C634">
            <v>60</v>
          </cell>
        </row>
        <row r="636">
          <cell r="C636">
            <v>8.333333333333334E-10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5"/>
  <sheetViews>
    <sheetView zoomScalePageLayoutView="0" workbookViewId="0" topLeftCell="A1">
      <selection activeCell="K8" sqref="K8"/>
    </sheetView>
  </sheetViews>
  <sheetFormatPr defaultColWidth="9.00390625" defaultRowHeight="13.5"/>
  <cols>
    <col min="2" max="2" width="18.375" style="0" customWidth="1"/>
    <col min="3" max="3" width="15.25390625" style="0" bestFit="1" customWidth="1"/>
    <col min="4" max="4" width="9.625" style="0" bestFit="1" customWidth="1"/>
    <col min="5" max="5" width="16.375" style="1" bestFit="1" customWidth="1"/>
  </cols>
  <sheetData>
    <row r="2" spans="2:5" ht="14.25" thickBot="1">
      <c r="B2" s="235" t="s">
        <v>1292</v>
      </c>
      <c r="C2" s="147"/>
      <c r="D2" s="147"/>
      <c r="E2" s="147"/>
    </row>
    <row r="3" spans="2:5" ht="14.25" thickBot="1">
      <c r="B3" s="150"/>
      <c r="C3" s="151"/>
      <c r="D3" s="614" t="s">
        <v>642</v>
      </c>
      <c r="E3" s="615"/>
    </row>
    <row r="4" spans="2:5" ht="14.25" thickBot="1">
      <c r="B4" s="28"/>
      <c r="C4" s="94"/>
      <c r="D4" s="157" t="s">
        <v>738</v>
      </c>
      <c r="E4" s="95" t="s">
        <v>739</v>
      </c>
    </row>
    <row r="5" spans="2:5" ht="13.5">
      <c r="B5" s="96" t="s">
        <v>367</v>
      </c>
      <c r="C5" s="97" t="s">
        <v>2141</v>
      </c>
      <c r="D5" s="158"/>
      <c r="E5" s="108"/>
    </row>
    <row r="6" spans="2:5" ht="13.5">
      <c r="B6" s="98" t="s">
        <v>740</v>
      </c>
      <c r="C6" s="99"/>
      <c r="D6" s="159"/>
      <c r="E6" s="109"/>
    </row>
    <row r="7" spans="2:5" ht="13.5">
      <c r="B7" s="100" t="s">
        <v>741</v>
      </c>
      <c r="C7" s="101"/>
      <c r="D7" s="160"/>
      <c r="E7" s="110"/>
    </row>
    <row r="8" spans="2:5" ht="13.5">
      <c r="B8" s="22" t="s">
        <v>2142</v>
      </c>
      <c r="C8" s="90" t="s">
        <v>2143</v>
      </c>
      <c r="D8" s="161">
        <v>1</v>
      </c>
      <c r="E8" s="111" t="s">
        <v>742</v>
      </c>
    </row>
    <row r="9" spans="2:5" ht="13.5">
      <c r="B9" s="22" t="s">
        <v>2144</v>
      </c>
      <c r="C9" s="90" t="s">
        <v>2145</v>
      </c>
      <c r="D9" s="160">
        <v>0.82</v>
      </c>
      <c r="E9" s="111" t="s">
        <v>742</v>
      </c>
    </row>
    <row r="10" spans="2:5" ht="13.5">
      <c r="B10" s="22" t="s">
        <v>2147</v>
      </c>
      <c r="C10" s="90" t="s">
        <v>2148</v>
      </c>
      <c r="D10" s="162">
        <v>0.9</v>
      </c>
      <c r="E10" s="111" t="s">
        <v>743</v>
      </c>
    </row>
    <row r="11" spans="2:5" ht="13.5">
      <c r="B11" s="22" t="s">
        <v>2149</v>
      </c>
      <c r="C11" s="90" t="s">
        <v>2150</v>
      </c>
      <c r="D11" s="160">
        <v>0.85</v>
      </c>
      <c r="E11" s="111" t="s">
        <v>742</v>
      </c>
    </row>
    <row r="12" spans="2:5" ht="13.5">
      <c r="B12" s="22" t="s">
        <v>2151</v>
      </c>
      <c r="C12" s="90" t="s">
        <v>2152</v>
      </c>
      <c r="D12" s="162">
        <v>0.4</v>
      </c>
      <c r="E12" s="111" t="s">
        <v>744</v>
      </c>
    </row>
    <row r="13" spans="2:5" ht="13.5">
      <c r="B13" s="102"/>
      <c r="C13" s="103"/>
      <c r="D13" s="158"/>
      <c r="E13" s="108"/>
    </row>
    <row r="14" spans="2:5" ht="13.5">
      <c r="B14" s="104" t="s">
        <v>745</v>
      </c>
      <c r="C14" s="101"/>
      <c r="D14" s="160"/>
      <c r="E14" s="110"/>
    </row>
    <row r="15" spans="2:5" ht="13.5">
      <c r="B15" s="22" t="s">
        <v>746</v>
      </c>
      <c r="C15" s="90" t="s">
        <v>747</v>
      </c>
      <c r="D15" s="160">
        <v>5.1</v>
      </c>
      <c r="E15" s="111" t="s">
        <v>748</v>
      </c>
    </row>
    <row r="16" spans="2:5" ht="13.5">
      <c r="B16" s="22" t="s">
        <v>749</v>
      </c>
      <c r="C16" s="90" t="s">
        <v>2161</v>
      </c>
      <c r="D16" s="161">
        <v>12</v>
      </c>
      <c r="E16" s="111" t="s">
        <v>750</v>
      </c>
    </row>
    <row r="17" spans="2:5" ht="13.5">
      <c r="B17" s="22" t="s">
        <v>751</v>
      </c>
      <c r="C17" s="90" t="s">
        <v>752</v>
      </c>
      <c r="D17" s="160"/>
      <c r="E17" s="111" t="s">
        <v>753</v>
      </c>
    </row>
    <row r="18" spans="2:5" ht="13.5">
      <c r="B18" s="22"/>
      <c r="C18" s="90"/>
      <c r="D18" s="160"/>
      <c r="E18" s="111"/>
    </row>
    <row r="19" spans="2:5" ht="13.5">
      <c r="B19" s="98" t="s">
        <v>754</v>
      </c>
      <c r="C19" s="99"/>
      <c r="D19" s="159"/>
      <c r="E19" s="109"/>
    </row>
    <row r="20" spans="2:5" ht="13.5">
      <c r="B20" s="105" t="s">
        <v>741</v>
      </c>
      <c r="C20" s="106"/>
      <c r="D20" s="163"/>
      <c r="E20" s="112"/>
    </row>
    <row r="21" spans="2:5" ht="13.5">
      <c r="B21" s="22" t="s">
        <v>2146</v>
      </c>
      <c r="C21" s="90" t="s">
        <v>755</v>
      </c>
      <c r="D21" s="160"/>
      <c r="E21" s="111" t="s">
        <v>742</v>
      </c>
    </row>
    <row r="22" spans="2:5" ht="13.5">
      <c r="B22" s="22" t="s">
        <v>756</v>
      </c>
      <c r="C22" s="90" t="s">
        <v>757</v>
      </c>
      <c r="D22" s="160"/>
      <c r="E22" s="111" t="s">
        <v>742</v>
      </c>
    </row>
    <row r="23" spans="2:5" ht="13.5">
      <c r="B23" s="22" t="s">
        <v>758</v>
      </c>
      <c r="C23" s="90" t="s">
        <v>759</v>
      </c>
      <c r="D23" s="160"/>
      <c r="E23" s="111" t="s">
        <v>742</v>
      </c>
    </row>
    <row r="24" spans="2:5" ht="13.5">
      <c r="B24" s="22" t="s">
        <v>760</v>
      </c>
      <c r="C24" s="90" t="s">
        <v>761</v>
      </c>
      <c r="D24" s="160"/>
      <c r="E24" s="111" t="s">
        <v>742</v>
      </c>
    </row>
    <row r="25" spans="2:5" ht="13.5">
      <c r="B25" s="22" t="s">
        <v>762</v>
      </c>
      <c r="C25" s="90" t="s">
        <v>763</v>
      </c>
      <c r="D25" s="160"/>
      <c r="E25" s="111" t="s">
        <v>742</v>
      </c>
    </row>
    <row r="26" spans="2:5" ht="13.5">
      <c r="B26" s="22" t="s">
        <v>764</v>
      </c>
      <c r="C26" s="90" t="s">
        <v>765</v>
      </c>
      <c r="D26" s="160"/>
      <c r="E26" s="111" t="s">
        <v>742</v>
      </c>
    </row>
    <row r="27" spans="2:5" ht="13.5">
      <c r="B27" s="22" t="s">
        <v>766</v>
      </c>
      <c r="C27" s="90" t="s">
        <v>767</v>
      </c>
      <c r="D27" s="160"/>
      <c r="E27" s="111" t="s">
        <v>742</v>
      </c>
    </row>
    <row r="28" spans="2:5" ht="13.5">
      <c r="B28" s="22" t="s">
        <v>768</v>
      </c>
      <c r="C28" s="90" t="s">
        <v>769</v>
      </c>
      <c r="D28" s="160"/>
      <c r="E28" s="111" t="s">
        <v>742</v>
      </c>
    </row>
    <row r="29" spans="2:5" ht="13.5">
      <c r="B29" s="22" t="s">
        <v>770</v>
      </c>
      <c r="C29" s="90" t="s">
        <v>771</v>
      </c>
      <c r="D29" s="160"/>
      <c r="E29" s="111" t="s">
        <v>742</v>
      </c>
    </row>
    <row r="30" spans="2:5" ht="13.5">
      <c r="B30" s="22" t="s">
        <v>772</v>
      </c>
      <c r="C30" s="90" t="s">
        <v>773</v>
      </c>
      <c r="D30" s="160"/>
      <c r="E30" s="111" t="s">
        <v>742</v>
      </c>
    </row>
    <row r="31" spans="2:5" ht="13.5">
      <c r="B31" s="22"/>
      <c r="C31" s="90"/>
      <c r="D31" s="160"/>
      <c r="E31" s="111"/>
    </row>
    <row r="32" spans="2:5" ht="13.5">
      <c r="B32" s="100" t="s">
        <v>774</v>
      </c>
      <c r="C32" s="101"/>
      <c r="D32" s="160"/>
      <c r="E32" s="110"/>
    </row>
    <row r="33" spans="2:5" ht="13.5">
      <c r="B33" s="22" t="s">
        <v>775</v>
      </c>
      <c r="C33" s="90" t="s">
        <v>2153</v>
      </c>
      <c r="D33" s="162">
        <v>1.2</v>
      </c>
      <c r="E33" s="111" t="s">
        <v>776</v>
      </c>
    </row>
    <row r="34" spans="2:5" ht="13.5">
      <c r="B34" s="22"/>
      <c r="C34" s="90"/>
      <c r="D34" s="160"/>
      <c r="E34" s="111"/>
    </row>
    <row r="35" spans="2:5" ht="13.5">
      <c r="B35" s="100" t="s">
        <v>777</v>
      </c>
      <c r="C35" s="101"/>
      <c r="D35" s="160"/>
      <c r="E35" s="110"/>
    </row>
    <row r="36" spans="2:5" ht="13.5">
      <c r="B36" s="22" t="s">
        <v>778</v>
      </c>
      <c r="C36" s="90" t="s">
        <v>779</v>
      </c>
      <c r="D36" s="160"/>
      <c r="E36" s="111" t="s">
        <v>780</v>
      </c>
    </row>
    <row r="37" spans="2:5" ht="13.5">
      <c r="B37" s="22"/>
      <c r="C37" s="90"/>
      <c r="D37" s="160"/>
      <c r="E37" s="111"/>
    </row>
    <row r="38" spans="2:5" ht="13.5">
      <c r="B38" s="100" t="s">
        <v>781</v>
      </c>
      <c r="C38" s="101"/>
      <c r="D38" s="160"/>
      <c r="E38" s="110"/>
    </row>
    <row r="39" spans="2:5" ht="13.5">
      <c r="B39" s="100" t="s">
        <v>782</v>
      </c>
      <c r="C39" s="101"/>
      <c r="D39" s="160"/>
      <c r="E39" s="110"/>
    </row>
    <row r="40" spans="2:5" ht="13.5">
      <c r="B40" s="22" t="s">
        <v>783</v>
      </c>
      <c r="C40" s="90" t="s">
        <v>784</v>
      </c>
      <c r="D40" s="160"/>
      <c r="E40" s="111" t="s">
        <v>785</v>
      </c>
    </row>
    <row r="41" spans="2:5" ht="13.5">
      <c r="B41" s="22" t="s">
        <v>2154</v>
      </c>
      <c r="C41" s="90" t="s">
        <v>786</v>
      </c>
      <c r="D41" s="160">
        <v>0.034</v>
      </c>
      <c r="E41" s="111" t="s">
        <v>787</v>
      </c>
    </row>
    <row r="42" spans="2:5" ht="13.5">
      <c r="B42" s="22" t="s">
        <v>788</v>
      </c>
      <c r="C42" s="90" t="s">
        <v>789</v>
      </c>
      <c r="D42" s="160"/>
      <c r="E42" s="111" t="s">
        <v>790</v>
      </c>
    </row>
    <row r="43" spans="2:5" ht="13.5">
      <c r="B43" s="22" t="s">
        <v>791</v>
      </c>
      <c r="C43" s="90" t="s">
        <v>792</v>
      </c>
      <c r="D43" s="160"/>
      <c r="E43" s="111" t="s">
        <v>793</v>
      </c>
    </row>
    <row r="44" spans="2:5" ht="13.5">
      <c r="B44" s="22" t="s">
        <v>794</v>
      </c>
      <c r="C44" s="90" t="s">
        <v>795</v>
      </c>
      <c r="D44" s="160"/>
      <c r="E44" s="111" t="s">
        <v>796</v>
      </c>
    </row>
    <row r="45" spans="2:5" ht="13.5">
      <c r="B45" s="22" t="s">
        <v>2157</v>
      </c>
      <c r="C45" s="90" t="s">
        <v>797</v>
      </c>
      <c r="D45" s="160">
        <v>0.012</v>
      </c>
      <c r="E45" s="111" t="s">
        <v>798</v>
      </c>
    </row>
    <row r="46" spans="2:5" ht="13.5">
      <c r="B46" s="22" t="s">
        <v>2157</v>
      </c>
      <c r="C46" s="90" t="s">
        <v>799</v>
      </c>
      <c r="D46" s="160"/>
      <c r="E46" s="111" t="s">
        <v>790</v>
      </c>
    </row>
    <row r="47" spans="2:5" ht="13.5">
      <c r="B47" s="22" t="s">
        <v>2158</v>
      </c>
      <c r="C47" s="90" t="s">
        <v>800</v>
      </c>
      <c r="D47" s="160">
        <v>0.026</v>
      </c>
      <c r="E47" s="111" t="s">
        <v>801</v>
      </c>
    </row>
    <row r="48" spans="2:5" ht="13.5">
      <c r="B48" s="22" t="s">
        <v>2158</v>
      </c>
      <c r="C48" s="90" t="s">
        <v>802</v>
      </c>
      <c r="D48" s="160"/>
      <c r="E48" s="111" t="s">
        <v>803</v>
      </c>
    </row>
    <row r="49" spans="2:5" ht="13.5">
      <c r="B49" s="22" t="s">
        <v>804</v>
      </c>
      <c r="C49" s="90" t="s">
        <v>805</v>
      </c>
      <c r="D49" s="160"/>
      <c r="E49" s="111" t="s">
        <v>806</v>
      </c>
    </row>
    <row r="50" spans="2:5" ht="13.5">
      <c r="B50" s="22" t="s">
        <v>807</v>
      </c>
      <c r="C50" s="90" t="s">
        <v>808</v>
      </c>
      <c r="D50" s="160"/>
      <c r="E50" s="111" t="s">
        <v>809</v>
      </c>
    </row>
    <row r="51" spans="2:5" ht="13.5">
      <c r="B51" s="22" t="s">
        <v>810</v>
      </c>
      <c r="C51" s="90" t="s">
        <v>811</v>
      </c>
      <c r="D51" s="160"/>
      <c r="E51" s="111" t="s">
        <v>798</v>
      </c>
    </row>
    <row r="52" spans="2:5" ht="13.5">
      <c r="B52" s="22" t="s">
        <v>812</v>
      </c>
      <c r="C52" s="90" t="s">
        <v>813</v>
      </c>
      <c r="D52" s="160"/>
      <c r="E52" s="111" t="s">
        <v>814</v>
      </c>
    </row>
    <row r="53" spans="2:5" ht="13.5">
      <c r="B53" s="22" t="s">
        <v>2155</v>
      </c>
      <c r="C53" s="90" t="s">
        <v>815</v>
      </c>
      <c r="D53" s="160">
        <v>0.086</v>
      </c>
      <c r="E53" s="111" t="s">
        <v>816</v>
      </c>
    </row>
    <row r="54" spans="2:5" ht="13.5">
      <c r="B54" s="22" t="s">
        <v>817</v>
      </c>
      <c r="C54" s="90" t="s">
        <v>818</v>
      </c>
      <c r="D54" s="160"/>
      <c r="E54" s="111" t="s">
        <v>819</v>
      </c>
    </row>
    <row r="55" spans="2:5" ht="13.5">
      <c r="B55" s="22" t="s">
        <v>2156</v>
      </c>
      <c r="C55" s="90" t="s">
        <v>820</v>
      </c>
      <c r="D55" s="160">
        <v>0.043</v>
      </c>
      <c r="E55" s="111" t="s">
        <v>821</v>
      </c>
    </row>
    <row r="56" spans="2:5" ht="13.5">
      <c r="B56" s="22" t="s">
        <v>822</v>
      </c>
      <c r="C56" s="90" t="s">
        <v>823</v>
      </c>
      <c r="D56" s="160"/>
      <c r="E56" s="111" t="s">
        <v>824</v>
      </c>
    </row>
    <row r="57" spans="2:5" ht="13.5">
      <c r="B57" s="22" t="s">
        <v>825</v>
      </c>
      <c r="C57" s="90" t="s">
        <v>826</v>
      </c>
      <c r="D57" s="160"/>
      <c r="E57" s="111" t="s">
        <v>827</v>
      </c>
    </row>
    <row r="58" spans="2:5" ht="13.5">
      <c r="B58" s="22" t="s">
        <v>828</v>
      </c>
      <c r="C58" s="90" t="s">
        <v>829</v>
      </c>
      <c r="D58" s="160"/>
      <c r="E58" s="111" t="s">
        <v>830</v>
      </c>
    </row>
    <row r="59" spans="2:5" ht="13.5">
      <c r="B59" s="22" t="s">
        <v>831</v>
      </c>
      <c r="C59" s="90" t="s">
        <v>832</v>
      </c>
      <c r="D59" s="160"/>
      <c r="E59" s="111" t="s">
        <v>833</v>
      </c>
    </row>
    <row r="60" spans="2:5" ht="13.5">
      <c r="B60" s="22" t="s">
        <v>834</v>
      </c>
      <c r="C60" s="90" t="s">
        <v>835</v>
      </c>
      <c r="D60" s="160"/>
      <c r="E60" s="111" t="s">
        <v>830</v>
      </c>
    </row>
    <row r="61" spans="2:5" ht="13.5">
      <c r="B61" s="22" t="s">
        <v>836</v>
      </c>
      <c r="C61" s="90" t="s">
        <v>837</v>
      </c>
      <c r="D61" s="160"/>
      <c r="E61" s="111" t="s">
        <v>838</v>
      </c>
    </row>
    <row r="62" spans="2:5" ht="13.5">
      <c r="B62" s="22" t="s">
        <v>2159</v>
      </c>
      <c r="C62" s="90" t="s">
        <v>839</v>
      </c>
      <c r="D62" s="160">
        <v>0.017</v>
      </c>
      <c r="E62" s="111" t="s">
        <v>840</v>
      </c>
    </row>
    <row r="63" spans="2:5" ht="13.5">
      <c r="B63" s="22" t="s">
        <v>2160</v>
      </c>
      <c r="C63" s="90" t="s">
        <v>841</v>
      </c>
      <c r="D63" s="160">
        <v>0.017</v>
      </c>
      <c r="E63" s="111" t="s">
        <v>842</v>
      </c>
    </row>
    <row r="64" spans="2:5" ht="13.5">
      <c r="B64" s="22" t="s">
        <v>843</v>
      </c>
      <c r="C64" s="90" t="s">
        <v>844</v>
      </c>
      <c r="D64" s="160"/>
      <c r="E64" s="111" t="s">
        <v>845</v>
      </c>
    </row>
    <row r="65" spans="2:5" ht="13.5">
      <c r="B65" s="22" t="s">
        <v>846</v>
      </c>
      <c r="C65" s="90" t="s">
        <v>847</v>
      </c>
      <c r="D65" s="160"/>
      <c r="E65" s="111" t="s">
        <v>848</v>
      </c>
    </row>
    <row r="66" spans="2:5" ht="13.5">
      <c r="B66" s="22" t="s">
        <v>849</v>
      </c>
      <c r="C66" s="90" t="s">
        <v>850</v>
      </c>
      <c r="D66" s="160"/>
      <c r="E66" s="111" t="s">
        <v>851</v>
      </c>
    </row>
    <row r="67" spans="2:5" ht="13.5">
      <c r="B67" s="22" t="s">
        <v>852</v>
      </c>
      <c r="C67" s="90" t="s">
        <v>850</v>
      </c>
      <c r="D67" s="160"/>
      <c r="E67" s="111" t="s">
        <v>853</v>
      </c>
    </row>
    <row r="68" spans="2:5" ht="13.5">
      <c r="B68" s="22" t="s">
        <v>854</v>
      </c>
      <c r="C68" s="90" t="s">
        <v>855</v>
      </c>
      <c r="D68" s="160"/>
      <c r="E68" s="111" t="s">
        <v>856</v>
      </c>
    </row>
    <row r="69" spans="2:5" ht="13.5">
      <c r="B69" s="22" t="s">
        <v>857</v>
      </c>
      <c r="C69" s="90" t="s">
        <v>858</v>
      </c>
      <c r="D69" s="160"/>
      <c r="E69" s="111" t="s">
        <v>859</v>
      </c>
    </row>
    <row r="70" spans="2:5" ht="13.5">
      <c r="B70" s="22" t="s">
        <v>860</v>
      </c>
      <c r="C70" s="90" t="s">
        <v>861</v>
      </c>
      <c r="D70" s="160"/>
      <c r="E70" s="111" t="s">
        <v>862</v>
      </c>
    </row>
    <row r="71" spans="2:5" ht="13.5">
      <c r="B71" s="22" t="s">
        <v>863</v>
      </c>
      <c r="C71" s="90" t="s">
        <v>864</v>
      </c>
      <c r="D71" s="160"/>
      <c r="E71" s="111" t="s">
        <v>865</v>
      </c>
    </row>
    <row r="72" spans="2:5" ht="13.5">
      <c r="B72" s="22" t="s">
        <v>866</v>
      </c>
      <c r="C72" s="90" t="s">
        <v>867</v>
      </c>
      <c r="D72" s="160"/>
      <c r="E72" s="111" t="s">
        <v>868</v>
      </c>
    </row>
    <row r="73" spans="2:5" ht="13.5">
      <c r="B73" s="22" t="s">
        <v>869</v>
      </c>
      <c r="C73" s="90" t="s">
        <v>870</v>
      </c>
      <c r="D73" s="160"/>
      <c r="E73" s="111" t="s">
        <v>871</v>
      </c>
    </row>
    <row r="74" spans="2:5" ht="13.5">
      <c r="B74" s="22" t="s">
        <v>872</v>
      </c>
      <c r="C74" s="90" t="s">
        <v>873</v>
      </c>
      <c r="D74" s="160"/>
      <c r="E74" s="111" t="s">
        <v>874</v>
      </c>
    </row>
    <row r="75" spans="2:5" ht="13.5">
      <c r="B75" s="22" t="s">
        <v>875</v>
      </c>
      <c r="C75" s="90" t="s">
        <v>876</v>
      </c>
      <c r="D75" s="160"/>
      <c r="E75" s="111" t="s">
        <v>877</v>
      </c>
    </row>
    <row r="76" spans="2:5" ht="13.5">
      <c r="B76" s="22" t="s">
        <v>878</v>
      </c>
      <c r="C76" s="90" t="s">
        <v>879</v>
      </c>
      <c r="D76" s="160"/>
      <c r="E76" s="111" t="s">
        <v>880</v>
      </c>
    </row>
    <row r="77" spans="2:5" ht="13.5">
      <c r="B77" s="22" t="s">
        <v>881</v>
      </c>
      <c r="C77" s="90" t="s">
        <v>882</v>
      </c>
      <c r="D77" s="160"/>
      <c r="E77" s="111" t="s">
        <v>883</v>
      </c>
    </row>
    <row r="78" spans="2:5" ht="13.5">
      <c r="B78" s="22" t="s">
        <v>884</v>
      </c>
      <c r="C78" s="90" t="s">
        <v>885</v>
      </c>
      <c r="D78" s="160"/>
      <c r="E78" s="111" t="s">
        <v>883</v>
      </c>
    </row>
    <row r="79" spans="2:5" ht="13.5">
      <c r="B79" s="22" t="s">
        <v>886</v>
      </c>
      <c r="C79" s="90" t="s">
        <v>887</v>
      </c>
      <c r="D79" s="160"/>
      <c r="E79" s="111" t="s">
        <v>888</v>
      </c>
    </row>
    <row r="80" spans="2:5" ht="13.5">
      <c r="B80" s="22"/>
      <c r="C80" s="90"/>
      <c r="D80" s="160"/>
      <c r="E80" s="111"/>
    </row>
    <row r="81" spans="2:5" ht="13.5">
      <c r="B81" s="100" t="s">
        <v>774</v>
      </c>
      <c r="C81" s="101"/>
      <c r="D81" s="160"/>
      <c r="E81" s="110"/>
    </row>
    <row r="82" spans="2:5" ht="13.5">
      <c r="B82" s="22"/>
      <c r="C82" s="90" t="s">
        <v>889</v>
      </c>
      <c r="D82" s="160"/>
      <c r="E82" s="111" t="s">
        <v>890</v>
      </c>
    </row>
    <row r="83" spans="2:5" ht="13.5">
      <c r="B83" s="22" t="s">
        <v>960</v>
      </c>
      <c r="C83" s="90" t="s">
        <v>961</v>
      </c>
      <c r="D83" s="160"/>
      <c r="E83" s="111" t="s">
        <v>962</v>
      </c>
    </row>
    <row r="84" spans="2:5" ht="13.5">
      <c r="B84" s="22"/>
      <c r="C84" s="90" t="s">
        <v>963</v>
      </c>
      <c r="D84" s="160"/>
      <c r="E84" s="111" t="s">
        <v>964</v>
      </c>
    </row>
    <row r="85" spans="2:5" ht="13.5">
      <c r="B85" s="22"/>
      <c r="C85" s="90" t="s">
        <v>965</v>
      </c>
      <c r="D85" s="160"/>
      <c r="E85" s="111" t="s">
        <v>966</v>
      </c>
    </row>
    <row r="86" spans="2:5" ht="13.5">
      <c r="B86" s="22"/>
      <c r="C86" s="90" t="s">
        <v>967</v>
      </c>
      <c r="D86" s="160"/>
      <c r="E86" s="111" t="s">
        <v>968</v>
      </c>
    </row>
    <row r="87" spans="2:5" ht="13.5">
      <c r="B87" s="22"/>
      <c r="C87" s="90" t="s">
        <v>969</v>
      </c>
      <c r="D87" s="160"/>
      <c r="E87" s="111" t="s">
        <v>970</v>
      </c>
    </row>
    <row r="88" spans="2:5" ht="13.5">
      <c r="B88" s="22"/>
      <c r="C88" s="90" t="s">
        <v>971</v>
      </c>
      <c r="D88" s="160"/>
      <c r="E88" s="111" t="s">
        <v>972</v>
      </c>
    </row>
    <row r="89" spans="2:5" ht="13.5">
      <c r="B89" s="22"/>
      <c r="C89" s="90" t="s">
        <v>973</v>
      </c>
      <c r="D89" s="160"/>
      <c r="E89" s="111" t="s">
        <v>974</v>
      </c>
    </row>
    <row r="90" spans="2:5" ht="13.5">
      <c r="B90" s="22"/>
      <c r="C90" s="90" t="s">
        <v>975</v>
      </c>
      <c r="D90" s="160"/>
      <c r="E90" s="111" t="s">
        <v>976</v>
      </c>
    </row>
    <row r="91" spans="2:5" ht="13.5">
      <c r="B91" s="22"/>
      <c r="C91" s="90" t="s">
        <v>977</v>
      </c>
      <c r="D91" s="160"/>
      <c r="E91" s="111" t="s">
        <v>978</v>
      </c>
    </row>
    <row r="92" spans="2:5" ht="13.5">
      <c r="B92" s="22"/>
      <c r="C92" s="90" t="s">
        <v>979</v>
      </c>
      <c r="D92" s="160"/>
      <c r="E92" s="111" t="s">
        <v>980</v>
      </c>
    </row>
    <row r="93" spans="2:5" ht="13.5">
      <c r="B93" s="22"/>
      <c r="C93" s="90" t="s">
        <v>981</v>
      </c>
      <c r="D93" s="160"/>
      <c r="E93" s="111" t="s">
        <v>982</v>
      </c>
    </row>
    <row r="94" spans="2:5" ht="13.5">
      <c r="B94" s="22"/>
      <c r="C94" s="90" t="s">
        <v>983</v>
      </c>
      <c r="D94" s="160"/>
      <c r="E94" s="111" t="s">
        <v>984</v>
      </c>
    </row>
    <row r="95" spans="2:5" ht="13.5">
      <c r="B95" s="22"/>
      <c r="C95" s="90" t="s">
        <v>985</v>
      </c>
      <c r="D95" s="160"/>
      <c r="E95" s="111" t="s">
        <v>986</v>
      </c>
    </row>
    <row r="96" spans="2:5" ht="13.5">
      <c r="B96" s="22"/>
      <c r="C96" s="90" t="s">
        <v>987</v>
      </c>
      <c r="D96" s="160"/>
      <c r="E96" s="111" t="s">
        <v>988</v>
      </c>
    </row>
    <row r="97" spans="2:5" ht="13.5">
      <c r="B97" s="22"/>
      <c r="C97" s="90" t="s">
        <v>989</v>
      </c>
      <c r="D97" s="160"/>
      <c r="E97" s="111" t="s">
        <v>990</v>
      </c>
    </row>
    <row r="98" spans="2:5" ht="13.5">
      <c r="B98" s="22"/>
      <c r="C98" s="90" t="s">
        <v>991</v>
      </c>
      <c r="D98" s="160"/>
      <c r="E98" s="111" t="s">
        <v>992</v>
      </c>
    </row>
    <row r="99" spans="2:5" ht="13.5">
      <c r="B99" s="22"/>
      <c r="C99" s="90" t="s">
        <v>993</v>
      </c>
      <c r="D99" s="160"/>
      <c r="E99" s="111" t="s">
        <v>994</v>
      </c>
    </row>
    <row r="100" spans="2:5" ht="13.5">
      <c r="B100" s="22"/>
      <c r="C100" s="90" t="s">
        <v>995</v>
      </c>
      <c r="D100" s="160"/>
      <c r="E100" s="111" t="s">
        <v>996</v>
      </c>
    </row>
    <row r="101" spans="2:5" ht="13.5">
      <c r="B101" s="22"/>
      <c r="C101" s="90" t="s">
        <v>997</v>
      </c>
      <c r="D101" s="160"/>
      <c r="E101" s="111" t="s">
        <v>998</v>
      </c>
    </row>
    <row r="102" spans="2:5" ht="13.5">
      <c r="B102" s="22"/>
      <c r="C102" s="90" t="s">
        <v>999</v>
      </c>
      <c r="D102" s="160"/>
      <c r="E102" s="111" t="s">
        <v>1000</v>
      </c>
    </row>
    <row r="103" spans="2:5" ht="13.5">
      <c r="B103" s="22"/>
      <c r="C103" s="90" t="s">
        <v>1001</v>
      </c>
      <c r="D103" s="160"/>
      <c r="E103" s="111" t="s">
        <v>1002</v>
      </c>
    </row>
    <row r="104" spans="2:5" ht="13.5">
      <c r="B104" s="22"/>
      <c r="C104" s="90" t="s">
        <v>1003</v>
      </c>
      <c r="D104" s="160"/>
      <c r="E104" s="111" t="s">
        <v>1004</v>
      </c>
    </row>
    <row r="105" spans="2:5" ht="13.5">
      <c r="B105" s="22"/>
      <c r="C105" s="90" t="s">
        <v>1005</v>
      </c>
      <c r="D105" s="160"/>
      <c r="E105" s="111" t="s">
        <v>1006</v>
      </c>
    </row>
    <row r="106" spans="2:5" ht="13.5">
      <c r="B106" s="22"/>
      <c r="C106" s="90" t="s">
        <v>1007</v>
      </c>
      <c r="D106" s="160"/>
      <c r="E106" s="111" t="s">
        <v>1008</v>
      </c>
    </row>
    <row r="107" spans="2:5" ht="13.5">
      <c r="B107" s="22"/>
      <c r="C107" s="90" t="s">
        <v>1009</v>
      </c>
      <c r="D107" s="160"/>
      <c r="E107" s="111" t="s">
        <v>1010</v>
      </c>
    </row>
    <row r="108" spans="2:5" ht="13.5">
      <c r="B108" s="22"/>
      <c r="C108" s="90" t="s">
        <v>1011</v>
      </c>
      <c r="D108" s="160"/>
      <c r="E108" s="111" t="s">
        <v>1012</v>
      </c>
    </row>
    <row r="109" spans="2:5" ht="13.5">
      <c r="B109" s="22"/>
      <c r="C109" s="90" t="s">
        <v>1013</v>
      </c>
      <c r="D109" s="160"/>
      <c r="E109" s="111" t="s">
        <v>1014</v>
      </c>
    </row>
    <row r="110" spans="2:5" ht="13.5">
      <c r="B110" s="22"/>
      <c r="C110" s="90" t="s">
        <v>1015</v>
      </c>
      <c r="D110" s="160"/>
      <c r="E110" s="111" t="s">
        <v>1016</v>
      </c>
    </row>
    <row r="111" spans="2:5" ht="13.5">
      <c r="B111" s="22"/>
      <c r="C111" s="90" t="s">
        <v>1017</v>
      </c>
      <c r="D111" s="160"/>
      <c r="E111" s="111" t="s">
        <v>1018</v>
      </c>
    </row>
    <row r="112" spans="2:5" ht="13.5">
      <c r="B112" s="22"/>
      <c r="C112" s="90" t="s">
        <v>1019</v>
      </c>
      <c r="D112" s="160"/>
      <c r="E112" s="111" t="s">
        <v>1020</v>
      </c>
    </row>
    <row r="113" spans="2:5" ht="13.5">
      <c r="B113" s="22"/>
      <c r="C113" s="90" t="s">
        <v>1021</v>
      </c>
      <c r="D113" s="160"/>
      <c r="E113" s="111" t="s">
        <v>1022</v>
      </c>
    </row>
    <row r="114" spans="2:5" ht="13.5">
      <c r="B114" s="22"/>
      <c r="C114" s="90" t="s">
        <v>1023</v>
      </c>
      <c r="D114" s="160"/>
      <c r="E114" s="111" t="s">
        <v>1020</v>
      </c>
    </row>
    <row r="115" spans="2:5" ht="14.25" thickBot="1">
      <c r="B115" s="25"/>
      <c r="C115" s="107" t="s">
        <v>1024</v>
      </c>
      <c r="D115" s="164"/>
      <c r="E115" s="113" t="s">
        <v>1025</v>
      </c>
    </row>
  </sheetData>
  <sheetProtection password="F9E7" sheet="1" objects="1" scenarios="1"/>
  <mergeCells count="1">
    <mergeCell ref="D3:E3"/>
  </mergeCells>
  <printOptions horizontalCentered="1"/>
  <pageMargins left="1.1811023622047245" right="0.7874015748031497" top="0.7480314960629921" bottom="0.7874015748031497" header="0.5118110236220472" footer="0.5118110236220472"/>
  <pageSetup firstPageNumber="241" useFirstPageNumber="1" horizontalDpi="600" verticalDpi="600" orientation="portrait" paperSize="9" r:id="rId1"/>
  <headerFooter alignWithMargins="0">
    <oddFooter>&amp;C&amp;"Century,標準"&amp;10&amp;P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4.25390625" style="553" customWidth="1"/>
    <col min="2" max="2" width="23.00390625" style="553" customWidth="1"/>
    <col min="3" max="3" width="9.00390625" style="553" customWidth="1"/>
    <col min="4" max="4" width="12.125" style="553" customWidth="1"/>
    <col min="5" max="5" width="13.75390625" style="553" customWidth="1"/>
    <col min="6" max="6" width="13.00390625" style="553" customWidth="1"/>
    <col min="7" max="7" width="10.75390625" style="554" customWidth="1"/>
    <col min="8" max="8" width="11.00390625" style="554" customWidth="1"/>
    <col min="9" max="16384" width="9.00390625" style="553" customWidth="1"/>
  </cols>
  <sheetData>
    <row r="1" ht="13.5">
      <c r="A1" s="553" t="s">
        <v>910</v>
      </c>
    </row>
    <row r="3" spans="2:4" ht="13.5">
      <c r="B3" s="555" t="s">
        <v>911</v>
      </c>
      <c r="C3" s="555">
        <f>3.78*10^2</f>
        <v>378</v>
      </c>
      <c r="D3" s="555" t="s">
        <v>912</v>
      </c>
    </row>
    <row r="4" spans="2:4" ht="13.5">
      <c r="B4" s="555" t="s">
        <v>913</v>
      </c>
      <c r="C4" s="555">
        <v>15</v>
      </c>
      <c r="D4" s="555" t="s">
        <v>914</v>
      </c>
    </row>
    <row r="5" spans="2:4" ht="13.5">
      <c r="B5" s="555" t="s">
        <v>915</v>
      </c>
      <c r="C5" s="555">
        <v>50</v>
      </c>
      <c r="D5" s="555" t="s">
        <v>916</v>
      </c>
    </row>
    <row r="6" spans="2:4" ht="13.5">
      <c r="B6" s="556" t="s">
        <v>917</v>
      </c>
      <c r="C6" s="556">
        <f>C3*C4/C5</f>
        <v>113.4</v>
      </c>
      <c r="D6" s="556" t="s">
        <v>918</v>
      </c>
    </row>
    <row r="8" spans="2:8" ht="13.5">
      <c r="B8" s="555"/>
      <c r="C8" s="555" t="s">
        <v>919</v>
      </c>
      <c r="D8" s="555"/>
      <c r="E8" s="555" t="s">
        <v>920</v>
      </c>
      <c r="F8" s="555"/>
      <c r="G8" s="557" t="s">
        <v>921</v>
      </c>
      <c r="H8" s="558" t="s">
        <v>922</v>
      </c>
    </row>
    <row r="9" spans="2:8" ht="13.5">
      <c r="B9" s="555" t="s">
        <v>923</v>
      </c>
      <c r="C9" s="555">
        <v>100</v>
      </c>
      <c r="D9" s="555" t="s">
        <v>924</v>
      </c>
      <c r="E9" s="555">
        <f aca="true" t="shared" si="0" ref="E9:E21">C9*$C$4/$C$5</f>
        <v>30</v>
      </c>
      <c r="F9" s="555" t="s">
        <v>925</v>
      </c>
      <c r="G9" s="557">
        <f aca="true" t="shared" si="1" ref="G9:G21">$C$6/E9</f>
        <v>3.7800000000000002</v>
      </c>
      <c r="H9" s="558">
        <f aca="true" t="shared" si="2" ref="H9:H21">G9/$G$9</f>
        <v>1</v>
      </c>
    </row>
    <row r="10" spans="2:8" ht="13.5">
      <c r="B10" s="555" t="s">
        <v>926</v>
      </c>
      <c r="C10" s="555">
        <v>260</v>
      </c>
      <c r="D10" s="555"/>
      <c r="E10" s="555">
        <f t="shared" si="0"/>
        <v>78</v>
      </c>
      <c r="F10" s="555"/>
      <c r="G10" s="557">
        <f t="shared" si="1"/>
        <v>1.453846153846154</v>
      </c>
      <c r="H10" s="558">
        <f t="shared" si="2"/>
        <v>0.38461538461538464</v>
      </c>
    </row>
    <row r="11" spans="2:8" ht="13.5">
      <c r="B11" s="555" t="s">
        <v>927</v>
      </c>
      <c r="C11" s="555">
        <v>870</v>
      </c>
      <c r="D11" s="555"/>
      <c r="E11" s="555">
        <f t="shared" si="0"/>
        <v>261</v>
      </c>
      <c r="F11" s="555"/>
      <c r="G11" s="557">
        <f t="shared" si="1"/>
        <v>0.4344827586206897</v>
      </c>
      <c r="H11" s="558">
        <f t="shared" si="2"/>
        <v>0.11494252873563218</v>
      </c>
    </row>
    <row r="12" spans="2:8" ht="13.5">
      <c r="B12" s="555" t="s">
        <v>928</v>
      </c>
      <c r="C12" s="555">
        <v>240</v>
      </c>
      <c r="D12" s="555"/>
      <c r="E12" s="555">
        <f t="shared" si="0"/>
        <v>72</v>
      </c>
      <c r="F12" s="555"/>
      <c r="G12" s="557">
        <f t="shared" si="1"/>
        <v>1.5750000000000002</v>
      </c>
      <c r="H12" s="558">
        <f t="shared" si="2"/>
        <v>0.4166666666666667</v>
      </c>
    </row>
    <row r="13" spans="2:8" ht="13.5">
      <c r="B13" s="555" t="s">
        <v>929</v>
      </c>
      <c r="C13" s="555">
        <v>3800</v>
      </c>
      <c r="D13" s="555"/>
      <c r="E13" s="555">
        <f t="shared" si="0"/>
        <v>1140</v>
      </c>
      <c r="F13" s="555"/>
      <c r="G13" s="557">
        <f t="shared" si="1"/>
        <v>0.09947368421052633</v>
      </c>
      <c r="H13" s="558">
        <f t="shared" si="2"/>
        <v>0.026315789473684213</v>
      </c>
    </row>
    <row r="14" spans="2:8" ht="13.5">
      <c r="B14" s="555" t="s">
        <v>930</v>
      </c>
      <c r="C14" s="555">
        <v>220</v>
      </c>
      <c r="D14" s="555"/>
      <c r="E14" s="555">
        <f t="shared" si="0"/>
        <v>66</v>
      </c>
      <c r="F14" s="555"/>
      <c r="G14" s="557">
        <f t="shared" si="1"/>
        <v>1.7181818181818183</v>
      </c>
      <c r="H14" s="558">
        <f t="shared" si="2"/>
        <v>0.45454545454545453</v>
      </c>
    </row>
    <row r="15" spans="2:8" ht="13.5">
      <c r="B15" s="555" t="s">
        <v>931</v>
      </c>
      <c r="C15" s="555">
        <v>1</v>
      </c>
      <c r="D15" s="555"/>
      <c r="E15" s="555">
        <f t="shared" si="0"/>
        <v>0.3</v>
      </c>
      <c r="F15" s="555"/>
      <c r="G15" s="557">
        <f t="shared" si="1"/>
        <v>378.00000000000006</v>
      </c>
      <c r="H15" s="558">
        <f t="shared" si="2"/>
        <v>100.00000000000001</v>
      </c>
    </row>
    <row r="16" spans="2:8" ht="13.5">
      <c r="B16" s="555" t="s">
        <v>932</v>
      </c>
      <c r="C16" s="555">
        <v>220</v>
      </c>
      <c r="D16" s="555"/>
      <c r="E16" s="555">
        <f t="shared" si="0"/>
        <v>66</v>
      </c>
      <c r="F16" s="555"/>
      <c r="G16" s="557">
        <f t="shared" si="1"/>
        <v>1.7181818181818183</v>
      </c>
      <c r="H16" s="558">
        <f t="shared" si="2"/>
        <v>0.45454545454545453</v>
      </c>
    </row>
    <row r="17" spans="2:8" ht="13.5">
      <c r="B17" s="555" t="s">
        <v>933</v>
      </c>
      <c r="C17" s="555">
        <v>330</v>
      </c>
      <c r="D17" s="555"/>
      <c r="E17" s="555">
        <f t="shared" si="0"/>
        <v>99</v>
      </c>
      <c r="F17" s="555"/>
      <c r="G17" s="557">
        <f t="shared" si="1"/>
        <v>1.1454545454545455</v>
      </c>
      <c r="H17" s="558">
        <f t="shared" si="2"/>
        <v>0.30303030303030304</v>
      </c>
    </row>
    <row r="18" spans="2:8" ht="13.5">
      <c r="B18" s="555" t="s">
        <v>934</v>
      </c>
      <c r="C18" s="555">
        <v>120</v>
      </c>
      <c r="D18" s="555"/>
      <c r="E18" s="555">
        <f t="shared" si="0"/>
        <v>36</v>
      </c>
      <c r="F18" s="555"/>
      <c r="G18" s="557">
        <f t="shared" si="1"/>
        <v>3.1500000000000004</v>
      </c>
      <c r="H18" s="558">
        <f t="shared" si="2"/>
        <v>0.8333333333333334</v>
      </c>
    </row>
    <row r="19" spans="2:8" ht="13.5">
      <c r="B19" s="555" t="s">
        <v>935</v>
      </c>
      <c r="C19" s="555">
        <v>0.29</v>
      </c>
      <c r="D19" s="555"/>
      <c r="E19" s="555">
        <f t="shared" si="0"/>
        <v>0.087</v>
      </c>
      <c r="F19" s="555"/>
      <c r="G19" s="557">
        <f t="shared" si="1"/>
        <v>1303.448275862069</v>
      </c>
      <c r="H19" s="558">
        <f t="shared" si="2"/>
        <v>344.82758620689657</v>
      </c>
    </row>
    <row r="20" spans="2:8" ht="13.5">
      <c r="B20" s="555" t="s">
        <v>936</v>
      </c>
      <c r="C20" s="555">
        <v>48</v>
      </c>
      <c r="D20" s="555"/>
      <c r="E20" s="555">
        <f t="shared" si="0"/>
        <v>14.4</v>
      </c>
      <c r="F20" s="555"/>
      <c r="G20" s="557">
        <f t="shared" si="1"/>
        <v>7.875</v>
      </c>
      <c r="H20" s="558">
        <f t="shared" si="2"/>
        <v>2.083333333333333</v>
      </c>
    </row>
    <row r="21" spans="2:8" ht="13.5">
      <c r="B21" s="555" t="s">
        <v>937</v>
      </c>
      <c r="C21" s="555">
        <v>33</v>
      </c>
      <c r="D21" s="555"/>
      <c r="E21" s="555">
        <f t="shared" si="0"/>
        <v>9.9</v>
      </c>
      <c r="F21" s="555"/>
      <c r="G21" s="557">
        <f t="shared" si="1"/>
        <v>11.454545454545455</v>
      </c>
      <c r="H21" s="558">
        <f t="shared" si="2"/>
        <v>3.0303030303030303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00390625" style="0" bestFit="1" customWidth="1"/>
    <col min="3" max="3" width="18.875" style="0" customWidth="1"/>
    <col min="4" max="6" width="9.125" style="0" bestFit="1" customWidth="1"/>
    <col min="7" max="7" width="16.875" style="0" bestFit="1" customWidth="1"/>
    <col min="8" max="9" width="9.125" style="0" bestFit="1" customWidth="1"/>
    <col min="10" max="10" width="9.50390625" style="0" bestFit="1" customWidth="1"/>
    <col min="11" max="11" width="14.875" style="0" bestFit="1" customWidth="1"/>
    <col min="12" max="12" width="14.75390625" style="0" bestFit="1" customWidth="1"/>
  </cols>
  <sheetData>
    <row r="2" ht="14.25" thickBot="1">
      <c r="B2" t="s">
        <v>1299</v>
      </c>
    </row>
    <row r="3" spans="2:3" ht="14.25" thickBot="1">
      <c r="B3" s="129"/>
      <c r="C3" s="223" t="s">
        <v>1202</v>
      </c>
    </row>
    <row r="4" spans="2:3" ht="15" thickBot="1" thickTop="1">
      <c r="B4" s="130" t="s">
        <v>1185</v>
      </c>
      <c r="C4" s="224" t="s">
        <v>1195</v>
      </c>
    </row>
    <row r="5" spans="2:3" ht="14.25" thickTop="1">
      <c r="B5" s="131" t="s">
        <v>1186</v>
      </c>
      <c r="C5" s="225">
        <v>1</v>
      </c>
    </row>
    <row r="6" spans="2:3" ht="13.5">
      <c r="B6" s="2" t="s">
        <v>1187</v>
      </c>
      <c r="C6" s="225">
        <v>1</v>
      </c>
    </row>
    <row r="7" spans="2:3" ht="13.5">
      <c r="B7" s="2" t="s">
        <v>1188</v>
      </c>
      <c r="C7" s="225">
        <v>1</v>
      </c>
    </row>
    <row r="8" spans="2:3" ht="13.5">
      <c r="B8" s="2" t="s">
        <v>1189</v>
      </c>
      <c r="C8" s="225">
        <v>1</v>
      </c>
    </row>
    <row r="9" spans="2:3" ht="13.5">
      <c r="B9" s="2" t="s">
        <v>1190</v>
      </c>
      <c r="C9" s="225">
        <v>1</v>
      </c>
    </row>
    <row r="10" spans="2:3" ht="13.5">
      <c r="B10" s="2" t="s">
        <v>1191</v>
      </c>
      <c r="C10" s="225">
        <v>1</v>
      </c>
    </row>
    <row r="11" spans="2:3" ht="13.5">
      <c r="B11" s="2" t="s">
        <v>1192</v>
      </c>
      <c r="C11" s="225">
        <v>1</v>
      </c>
    </row>
    <row r="12" spans="2:3" ht="13.5">
      <c r="B12" s="2" t="s">
        <v>1193</v>
      </c>
      <c r="C12" s="225">
        <v>1</v>
      </c>
    </row>
    <row r="13" spans="2:3" ht="14.25" thickBot="1">
      <c r="B13" s="132" t="s">
        <v>1194</v>
      </c>
      <c r="C13" s="226">
        <v>1</v>
      </c>
    </row>
    <row r="14" spans="2:3" ht="13.5">
      <c r="B14" s="236"/>
      <c r="C14" s="237"/>
    </row>
    <row r="15" ht="14.25" thickBot="1">
      <c r="B15" s="238" t="s">
        <v>1300</v>
      </c>
    </row>
    <row r="16" spans="2:12" ht="14.25" thickBot="1">
      <c r="B16" s="686"/>
      <c r="C16" s="687"/>
      <c r="D16" s="688" t="s">
        <v>633</v>
      </c>
      <c r="E16" s="689"/>
      <c r="F16" s="689"/>
      <c r="G16" s="689"/>
      <c r="H16" s="689"/>
      <c r="I16" s="689"/>
      <c r="J16" s="689"/>
      <c r="K16" s="689"/>
      <c r="L16" s="690"/>
    </row>
    <row r="17" spans="2:12" ht="15" thickBot="1" thickTop="1">
      <c r="B17" s="691" t="s">
        <v>719</v>
      </c>
      <c r="C17" s="692"/>
      <c r="D17" s="680" t="s">
        <v>1198</v>
      </c>
      <c r="E17" s="681"/>
      <c r="F17" s="681"/>
      <c r="G17" s="681"/>
      <c r="H17" s="681"/>
      <c r="I17" s="681"/>
      <c r="J17" s="681"/>
      <c r="K17" s="681"/>
      <c r="L17" s="682"/>
    </row>
    <row r="18" spans="2:12" ht="15" thickBot="1" thickTop="1">
      <c r="B18" s="678"/>
      <c r="C18" s="679"/>
      <c r="D18" s="680" t="s">
        <v>1196</v>
      </c>
      <c r="E18" s="681"/>
      <c r="F18" s="681"/>
      <c r="G18" s="681"/>
      <c r="H18" s="681"/>
      <c r="I18" s="681"/>
      <c r="J18" s="681"/>
      <c r="K18" s="681"/>
      <c r="L18" s="682"/>
    </row>
    <row r="19" spans="2:12" ht="15" thickBot="1" thickTop="1">
      <c r="B19" s="133"/>
      <c r="C19" s="137" t="s">
        <v>1185</v>
      </c>
      <c r="D19" s="227" t="s">
        <v>1186</v>
      </c>
      <c r="E19" s="228" t="s">
        <v>1187</v>
      </c>
      <c r="F19" s="228" t="s">
        <v>1188</v>
      </c>
      <c r="G19" s="228" t="s">
        <v>1199</v>
      </c>
      <c r="H19" s="228" t="s">
        <v>1190</v>
      </c>
      <c r="I19" s="228" t="s">
        <v>1191</v>
      </c>
      <c r="J19" s="228" t="s">
        <v>1192</v>
      </c>
      <c r="K19" s="228" t="s">
        <v>1200</v>
      </c>
      <c r="L19" s="229" t="s">
        <v>1201</v>
      </c>
    </row>
    <row r="20" spans="2:12" ht="13.5" customHeight="1" thickTop="1">
      <c r="B20" s="683" t="s">
        <v>1197</v>
      </c>
      <c r="C20" s="134" t="s">
        <v>1186</v>
      </c>
      <c r="D20" s="230"/>
      <c r="E20" s="221">
        <v>1</v>
      </c>
      <c r="F20" s="221">
        <v>1</v>
      </c>
      <c r="G20" s="221">
        <v>1</v>
      </c>
      <c r="H20" s="221">
        <v>1</v>
      </c>
      <c r="I20" s="221">
        <v>1</v>
      </c>
      <c r="J20" s="221">
        <v>1</v>
      </c>
      <c r="K20" s="221">
        <v>1</v>
      </c>
      <c r="L20" s="221">
        <v>1</v>
      </c>
    </row>
    <row r="21" spans="2:12" ht="13.5">
      <c r="B21" s="684"/>
      <c r="C21" s="135" t="s">
        <v>1187</v>
      </c>
      <c r="D21" s="221">
        <v>1</v>
      </c>
      <c r="E21" s="231"/>
      <c r="F21" s="221">
        <v>1</v>
      </c>
      <c r="G21" s="221">
        <v>1</v>
      </c>
      <c r="H21" s="221">
        <v>1</v>
      </c>
      <c r="I21" s="221">
        <v>1</v>
      </c>
      <c r="J21" s="221">
        <v>1</v>
      </c>
      <c r="K21" s="221">
        <v>1</v>
      </c>
      <c r="L21" s="221">
        <v>1</v>
      </c>
    </row>
    <row r="22" spans="2:12" ht="13.5">
      <c r="B22" s="684"/>
      <c r="C22" s="135" t="s">
        <v>1188</v>
      </c>
      <c r="D22" s="232">
        <v>1</v>
      </c>
      <c r="E22" s="221">
        <v>1</v>
      </c>
      <c r="F22" s="231"/>
      <c r="G22" s="221">
        <v>1</v>
      </c>
      <c r="H22" s="221">
        <v>1</v>
      </c>
      <c r="I22" s="221">
        <v>1</v>
      </c>
      <c r="J22" s="221">
        <v>1</v>
      </c>
      <c r="K22" s="221">
        <v>1</v>
      </c>
      <c r="L22" s="221">
        <v>1</v>
      </c>
    </row>
    <row r="23" spans="2:12" ht="13.5">
      <c r="B23" s="684"/>
      <c r="C23" s="135" t="s">
        <v>1189</v>
      </c>
      <c r="D23" s="232">
        <v>1</v>
      </c>
      <c r="E23" s="221">
        <v>1</v>
      </c>
      <c r="F23" s="221">
        <v>1</v>
      </c>
      <c r="G23" s="231"/>
      <c r="H23" s="221">
        <v>1</v>
      </c>
      <c r="I23" s="221">
        <v>1</v>
      </c>
      <c r="J23" s="221">
        <v>1</v>
      </c>
      <c r="K23" s="221">
        <v>1</v>
      </c>
      <c r="L23" s="221">
        <v>1</v>
      </c>
    </row>
    <row r="24" spans="2:12" ht="13.5">
      <c r="B24" s="684"/>
      <c r="C24" s="135" t="s">
        <v>1190</v>
      </c>
      <c r="D24" s="232">
        <v>1</v>
      </c>
      <c r="E24" s="221">
        <v>1</v>
      </c>
      <c r="F24" s="221">
        <v>1</v>
      </c>
      <c r="G24" s="221">
        <v>1</v>
      </c>
      <c r="H24" s="231"/>
      <c r="I24" s="221">
        <v>1</v>
      </c>
      <c r="J24" s="221">
        <v>1</v>
      </c>
      <c r="K24" s="221">
        <v>1</v>
      </c>
      <c r="L24" s="221">
        <v>1</v>
      </c>
    </row>
    <row r="25" spans="2:12" ht="13.5">
      <c r="B25" s="684"/>
      <c r="C25" s="135" t="s">
        <v>1191</v>
      </c>
      <c r="D25" s="232">
        <v>1</v>
      </c>
      <c r="E25" s="221">
        <v>1</v>
      </c>
      <c r="F25" s="221">
        <v>1</v>
      </c>
      <c r="G25" s="221">
        <v>1</v>
      </c>
      <c r="H25" s="221">
        <v>1</v>
      </c>
      <c r="I25" s="231"/>
      <c r="J25" s="221">
        <v>1</v>
      </c>
      <c r="K25" s="221">
        <v>1</v>
      </c>
      <c r="L25" s="221">
        <v>1</v>
      </c>
    </row>
    <row r="26" spans="2:12" ht="13.5">
      <c r="B26" s="684"/>
      <c r="C26" s="135" t="s">
        <v>1192</v>
      </c>
      <c r="D26" s="232">
        <v>1</v>
      </c>
      <c r="E26" s="221">
        <v>1</v>
      </c>
      <c r="F26" s="221">
        <v>1</v>
      </c>
      <c r="G26" s="221">
        <v>1</v>
      </c>
      <c r="H26" s="221">
        <v>1</v>
      </c>
      <c r="I26" s="221">
        <v>1</v>
      </c>
      <c r="J26" s="231"/>
      <c r="K26" s="221">
        <v>1</v>
      </c>
      <c r="L26" s="221">
        <v>1</v>
      </c>
    </row>
    <row r="27" spans="2:12" ht="13.5">
      <c r="B27" s="684"/>
      <c r="C27" s="135" t="s">
        <v>1193</v>
      </c>
      <c r="D27" s="232">
        <v>1</v>
      </c>
      <c r="E27" s="221">
        <v>1</v>
      </c>
      <c r="F27" s="221">
        <v>1</v>
      </c>
      <c r="G27" s="221">
        <v>1</v>
      </c>
      <c r="H27" s="221">
        <v>1</v>
      </c>
      <c r="I27" s="221">
        <v>1</v>
      </c>
      <c r="J27" s="221">
        <v>1</v>
      </c>
      <c r="K27" s="231"/>
      <c r="L27" s="221">
        <v>1</v>
      </c>
    </row>
    <row r="28" spans="2:12" ht="14.25" thickBot="1">
      <c r="B28" s="685"/>
      <c r="C28" s="136" t="s">
        <v>1194</v>
      </c>
      <c r="D28" s="233">
        <v>1</v>
      </c>
      <c r="E28" s="222">
        <v>1</v>
      </c>
      <c r="F28" s="222">
        <v>1</v>
      </c>
      <c r="G28" s="222">
        <v>1</v>
      </c>
      <c r="H28" s="222">
        <v>1</v>
      </c>
      <c r="I28" s="222">
        <v>1</v>
      </c>
      <c r="J28" s="222">
        <v>1</v>
      </c>
      <c r="K28" s="222">
        <v>1</v>
      </c>
      <c r="L28" s="234"/>
    </row>
  </sheetData>
  <sheetProtection password="F9E7" sheet="1" objects="1" scenarios="1"/>
  <mergeCells count="7">
    <mergeCell ref="B18:C18"/>
    <mergeCell ref="D18:L18"/>
    <mergeCell ref="B20:B28"/>
    <mergeCell ref="B16:C16"/>
    <mergeCell ref="D16:L16"/>
    <mergeCell ref="B17:C17"/>
    <mergeCell ref="D17:L17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43" customWidth="1"/>
    <col min="2" max="2" width="12.875" style="243" bestFit="1" customWidth="1"/>
    <col min="3" max="3" width="11.375" style="243" customWidth="1"/>
    <col min="4" max="4" width="19.75390625" style="243" bestFit="1" customWidth="1"/>
    <col min="5" max="6" width="9.125" style="243" bestFit="1" customWidth="1"/>
    <col min="7" max="8" width="9.125" style="243" customWidth="1"/>
    <col min="9" max="9" width="10.00390625" style="243" bestFit="1" customWidth="1"/>
    <col min="10" max="10" width="17.75390625" style="243" customWidth="1"/>
    <col min="11" max="11" width="13.50390625" style="243" customWidth="1"/>
    <col min="12" max="12" width="16.625" style="243" bestFit="1" customWidth="1"/>
    <col min="13" max="13" width="16.625" style="243" customWidth="1"/>
    <col min="14" max="14" width="7.50390625" style="243" bestFit="1" customWidth="1"/>
    <col min="15" max="15" width="12.125" style="243" customWidth="1"/>
    <col min="16" max="16" width="13.375" style="243" customWidth="1"/>
    <col min="17" max="17" width="11.625" style="243" bestFit="1" customWidth="1"/>
    <col min="18" max="19" width="11.00390625" style="243" customWidth="1"/>
    <col min="20" max="22" width="9.00390625" style="243" hidden="1" customWidth="1"/>
    <col min="23" max="25" width="8.875" style="243" hidden="1" customWidth="1"/>
    <col min="26" max="16384" width="9.00390625" style="243" customWidth="1"/>
  </cols>
  <sheetData>
    <row r="1" spans="2:19" s="239" customFormat="1" ht="13.5"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2:14" s="239" customFormat="1" ht="14.25" thickBot="1">
      <c r="B2" s="235" t="s">
        <v>1301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25" s="239" customFormat="1" ht="27">
      <c r="B3" s="337"/>
      <c r="C3" s="338"/>
      <c r="D3" s="339" t="s">
        <v>1339</v>
      </c>
      <c r="E3" s="340" t="s">
        <v>1340</v>
      </c>
      <c r="F3" s="341" t="s">
        <v>1341</v>
      </c>
      <c r="G3" s="340" t="s">
        <v>1340</v>
      </c>
      <c r="H3" s="341" t="s">
        <v>1341</v>
      </c>
      <c r="I3" s="342" t="s">
        <v>617</v>
      </c>
      <c r="J3" s="286" t="s">
        <v>1342</v>
      </c>
      <c r="K3" s="286" t="s">
        <v>1343</v>
      </c>
      <c r="L3" s="341" t="s">
        <v>1344</v>
      </c>
      <c r="M3" s="337"/>
      <c r="N3" s="338"/>
      <c r="O3" s="343" t="s">
        <v>618</v>
      </c>
      <c r="P3" s="344" t="s">
        <v>1203</v>
      </c>
      <c r="Q3" s="345" t="s">
        <v>619</v>
      </c>
      <c r="R3" s="346" t="s">
        <v>619</v>
      </c>
      <c r="S3" s="697" t="s">
        <v>620</v>
      </c>
      <c r="W3" s="336" t="s">
        <v>1345</v>
      </c>
      <c r="X3" s="336"/>
      <c r="Y3" s="336"/>
    </row>
    <row r="4" spans="2:25" s="239" customFormat="1" ht="14.25" thickBot="1">
      <c r="B4" s="347"/>
      <c r="C4" s="348"/>
      <c r="D4" s="349" t="s">
        <v>621</v>
      </c>
      <c r="E4" s="350" t="s">
        <v>622</v>
      </c>
      <c r="F4" s="351"/>
      <c r="G4" s="350" t="s">
        <v>622</v>
      </c>
      <c r="H4" s="351"/>
      <c r="I4" s="352"/>
      <c r="J4" s="353" t="s">
        <v>1346</v>
      </c>
      <c r="K4" s="353" t="s">
        <v>1347</v>
      </c>
      <c r="L4" s="354" t="s">
        <v>458</v>
      </c>
      <c r="M4" s="347"/>
      <c r="N4" s="348"/>
      <c r="O4" s="349" t="s">
        <v>1348</v>
      </c>
      <c r="P4" s="355" t="s">
        <v>1349</v>
      </c>
      <c r="Q4" s="356" t="s">
        <v>1350</v>
      </c>
      <c r="R4" s="357" t="s">
        <v>1351</v>
      </c>
      <c r="S4" s="698"/>
      <c r="W4" s="280" t="s">
        <v>623</v>
      </c>
      <c r="X4" s="280" t="s">
        <v>624</v>
      </c>
      <c r="Y4" s="280" t="s">
        <v>625</v>
      </c>
    </row>
    <row r="5" spans="2:25" s="239" customFormat="1" ht="16.5" thickBot="1">
      <c r="B5" s="358" t="s">
        <v>456</v>
      </c>
      <c r="C5" s="359" t="s">
        <v>457</v>
      </c>
      <c r="D5" s="360" t="s">
        <v>1352</v>
      </c>
      <c r="E5" s="361"/>
      <c r="F5" s="362"/>
      <c r="G5" s="361" t="s">
        <v>626</v>
      </c>
      <c r="H5" s="362"/>
      <c r="I5" s="363" t="s">
        <v>1353</v>
      </c>
      <c r="J5" s="364" t="s">
        <v>1353</v>
      </c>
      <c r="K5" s="364" t="s">
        <v>1354</v>
      </c>
      <c r="L5" s="365" t="s">
        <v>1355</v>
      </c>
      <c r="M5" s="358" t="s">
        <v>456</v>
      </c>
      <c r="N5" s="359" t="s">
        <v>457</v>
      </c>
      <c r="O5" s="366" t="s">
        <v>1356</v>
      </c>
      <c r="P5" s="367" t="s">
        <v>1357</v>
      </c>
      <c r="Q5" s="368" t="s">
        <v>1566</v>
      </c>
      <c r="R5" s="369" t="s">
        <v>1566</v>
      </c>
      <c r="S5" s="699"/>
      <c r="W5" s="280" t="s">
        <v>627</v>
      </c>
      <c r="X5" s="280" t="s">
        <v>627</v>
      </c>
      <c r="Y5" s="280" t="s">
        <v>627</v>
      </c>
    </row>
    <row r="6" spans="1:25" s="386" customFormat="1" ht="14.25" thickBot="1">
      <c r="A6" s="239"/>
      <c r="B6" s="370" t="s">
        <v>1358</v>
      </c>
      <c r="C6" s="371" t="s">
        <v>1359</v>
      </c>
      <c r="D6" s="372">
        <v>63300000000000</v>
      </c>
      <c r="E6" s="373"/>
      <c r="F6" s="374"/>
      <c r="G6" s="373"/>
      <c r="H6" s="374"/>
      <c r="I6" s="375"/>
      <c r="J6" s="376"/>
      <c r="K6" s="376"/>
      <c r="L6" s="377"/>
      <c r="M6" s="370" t="s">
        <v>1358</v>
      </c>
      <c r="N6" s="371" t="s">
        <v>1359</v>
      </c>
      <c r="O6" s="378"/>
      <c r="P6" s="379"/>
      <c r="Q6" s="380" t="s">
        <v>2172</v>
      </c>
      <c r="R6" s="381"/>
      <c r="S6" s="382" t="s">
        <v>2172</v>
      </c>
      <c r="T6" s="383" t="e">
        <v>#N/A</v>
      </c>
      <c r="U6" s="384"/>
      <c r="V6" s="385" t="e">
        <v>#N/A</v>
      </c>
      <c r="W6" s="386" t="e">
        <v>#N/A</v>
      </c>
      <c r="X6" s="386" t="e">
        <v>#N/A</v>
      </c>
      <c r="Y6" s="386" t="e">
        <v>#N/A</v>
      </c>
    </row>
    <row r="7" spans="2:25" s="386" customFormat="1" ht="14.25" thickBot="1">
      <c r="B7" s="387" t="s">
        <v>1360</v>
      </c>
      <c r="C7" s="388" t="s">
        <v>1361</v>
      </c>
      <c r="D7" s="389">
        <v>1.84</v>
      </c>
      <c r="E7" s="390">
        <v>7.5</v>
      </c>
      <c r="F7" s="391">
        <v>13.115899785797565</v>
      </c>
      <c r="G7" s="390">
        <v>3.5714285714285714E-06</v>
      </c>
      <c r="H7" s="391">
        <v>2.1937755102040818E-07</v>
      </c>
      <c r="I7" s="392"/>
      <c r="J7" s="393"/>
      <c r="K7" s="393">
        <v>54000</v>
      </c>
      <c r="L7" s="388"/>
      <c r="M7" s="387" t="s">
        <v>1360</v>
      </c>
      <c r="N7" s="388" t="s">
        <v>1361</v>
      </c>
      <c r="O7" s="394">
        <v>160000</v>
      </c>
      <c r="P7" s="395">
        <v>14266</v>
      </c>
      <c r="Q7" s="396">
        <v>3.110611282051282</v>
      </c>
      <c r="R7" s="397">
        <v>0.3296952380952381</v>
      </c>
      <c r="S7" s="398">
        <v>1.3E-05</v>
      </c>
      <c r="T7" s="395">
        <v>3110.6112820512817</v>
      </c>
      <c r="U7" s="399">
        <v>329.6952380952381</v>
      </c>
      <c r="V7" s="385">
        <v>1.3E-05</v>
      </c>
      <c r="W7" s="386">
        <v>6187.305099567907</v>
      </c>
      <c r="X7" s="386">
        <v>9089.563315139221</v>
      </c>
      <c r="Y7" s="386">
        <v>13454.266863555094</v>
      </c>
    </row>
    <row r="8" spans="1:25" s="301" customFormat="1" ht="14.25" thickBot="1">
      <c r="A8" s="386"/>
      <c r="B8" s="387" t="s">
        <v>1362</v>
      </c>
      <c r="C8" s="388" t="s">
        <v>1363</v>
      </c>
      <c r="D8" s="389">
        <v>1E-08</v>
      </c>
      <c r="E8" s="390">
        <v>8.400000000000001E-05</v>
      </c>
      <c r="F8" s="391">
        <v>1.2494884412027872E-05</v>
      </c>
      <c r="G8" s="390">
        <v>4.0000000000000004E-11</v>
      </c>
      <c r="H8" s="391">
        <v>2.0899039999999998E-13</v>
      </c>
      <c r="I8" s="392"/>
      <c r="J8" s="393" t="s">
        <v>1364</v>
      </c>
      <c r="K8" s="393">
        <v>0.439</v>
      </c>
      <c r="L8" s="388">
        <v>2.38</v>
      </c>
      <c r="M8" s="387" t="s">
        <v>1362</v>
      </c>
      <c r="N8" s="388" t="s">
        <v>1363</v>
      </c>
      <c r="O8" s="394">
        <v>10</v>
      </c>
      <c r="P8" s="400">
        <v>5.92</v>
      </c>
      <c r="Q8" s="704" t="s">
        <v>640</v>
      </c>
      <c r="R8" s="705"/>
      <c r="S8" s="401">
        <v>0.21</v>
      </c>
      <c r="T8" s="299">
        <v>0.5236726874657909</v>
      </c>
      <c r="U8" s="402"/>
      <c r="V8" s="403">
        <v>0.21</v>
      </c>
      <c r="W8" s="301">
        <v>0.0036346009872661902</v>
      </c>
      <c r="X8" s="301">
        <v>0.2314753785509477</v>
      </c>
      <c r="Y8" s="301">
        <v>15.992950839465797</v>
      </c>
    </row>
    <row r="9" spans="2:25" s="301" customFormat="1" ht="14.25" thickBot="1">
      <c r="B9" s="302" t="s">
        <v>1365</v>
      </c>
      <c r="C9" s="300" t="s">
        <v>1366</v>
      </c>
      <c r="D9" s="404">
        <v>4.71E-07</v>
      </c>
      <c r="E9" s="405"/>
      <c r="F9" s="406"/>
      <c r="G9" s="405"/>
      <c r="H9" s="406"/>
      <c r="I9" s="407"/>
      <c r="J9" s="295"/>
      <c r="K9" s="295">
        <v>0</v>
      </c>
      <c r="L9" s="300"/>
      <c r="M9" s="302" t="s">
        <v>1365</v>
      </c>
      <c r="N9" s="300" t="s">
        <v>1366</v>
      </c>
      <c r="O9" s="408"/>
      <c r="P9" s="409"/>
      <c r="Q9" s="410" t="s">
        <v>2172</v>
      </c>
      <c r="R9" s="411"/>
      <c r="S9" s="412" t="s">
        <v>2172</v>
      </c>
      <c r="T9" s="413" t="e">
        <v>#N/A</v>
      </c>
      <c r="U9" s="297"/>
      <c r="V9" s="403" t="e">
        <v>#N/A</v>
      </c>
      <c r="W9" s="301" t="e">
        <v>#N/A</v>
      </c>
      <c r="X9" s="301" t="e">
        <v>#N/A</v>
      </c>
      <c r="Y9" s="301" t="e">
        <v>#N/A</v>
      </c>
    </row>
    <row r="10" spans="2:25" s="301" customFormat="1" ht="14.25" thickBot="1">
      <c r="B10" s="302" t="s">
        <v>1367</v>
      </c>
      <c r="C10" s="300" t="s">
        <v>1368</v>
      </c>
      <c r="D10" s="404">
        <v>0.00917</v>
      </c>
      <c r="E10" s="405">
        <v>2.1</v>
      </c>
      <c r="F10" s="406">
        <v>2.3914752853772945</v>
      </c>
      <c r="G10" s="405">
        <v>1E-06</v>
      </c>
      <c r="H10" s="406">
        <v>4E-08</v>
      </c>
      <c r="I10" s="407"/>
      <c r="J10" s="295"/>
      <c r="K10" s="295">
        <v>1490</v>
      </c>
      <c r="L10" s="300"/>
      <c r="M10" s="302" t="s">
        <v>1367</v>
      </c>
      <c r="N10" s="300" t="s">
        <v>1368</v>
      </c>
      <c r="O10" s="408">
        <v>29</v>
      </c>
      <c r="P10" s="414"/>
      <c r="Q10" s="415">
        <v>0.0005615458937198068</v>
      </c>
      <c r="R10" s="411"/>
      <c r="S10" s="412">
        <v>0.069</v>
      </c>
      <c r="T10" s="413">
        <v>0.5615458937198068</v>
      </c>
      <c r="U10" s="402"/>
      <c r="V10" s="403">
        <v>0.069</v>
      </c>
      <c r="W10" s="301">
        <v>50.087707948883065</v>
      </c>
      <c r="X10" s="301">
        <v>75.01095939677998</v>
      </c>
      <c r="Y10" s="301">
        <v>113.22897855467161</v>
      </c>
    </row>
    <row r="11" spans="2:25" s="301" customFormat="1" ht="14.25" thickBot="1">
      <c r="B11" s="302" t="s">
        <v>1369</v>
      </c>
      <c r="C11" s="300" t="s">
        <v>1370</v>
      </c>
      <c r="D11" s="404">
        <v>89.5</v>
      </c>
      <c r="E11" s="405">
        <v>43.75</v>
      </c>
      <c r="F11" s="406">
        <v>0.06591088568639679</v>
      </c>
      <c r="G11" s="405">
        <v>2.0833333333333333E-05</v>
      </c>
      <c r="H11" s="406">
        <v>1.1024305555555556E-09</v>
      </c>
      <c r="I11" s="407"/>
      <c r="J11" s="295" t="s">
        <v>1371</v>
      </c>
      <c r="K11" s="295">
        <v>1190000</v>
      </c>
      <c r="L11" s="300"/>
      <c r="M11" s="302" t="s">
        <v>1369</v>
      </c>
      <c r="N11" s="300" t="s">
        <v>1370</v>
      </c>
      <c r="O11" s="408">
        <v>1800000</v>
      </c>
      <c r="P11" s="413">
        <v>303031</v>
      </c>
      <c r="Q11" s="410">
        <v>35.72293229437229</v>
      </c>
      <c r="R11" s="416">
        <v>5.546533333333333</v>
      </c>
      <c r="S11" s="412">
        <v>1.1E-06</v>
      </c>
      <c r="T11" s="413">
        <v>35722.932294372295</v>
      </c>
      <c r="U11" s="297">
        <v>5546.533333333333</v>
      </c>
      <c r="V11" s="403">
        <v>1.1E-06</v>
      </c>
      <c r="W11" s="301">
        <v>536764.1856502648</v>
      </c>
      <c r="X11" s="301">
        <v>773522.4873728701</v>
      </c>
      <c r="Y11" s="301">
        <v>1122726.8561346373</v>
      </c>
    </row>
    <row r="12" spans="2:25" s="301" customFormat="1" ht="14.25" thickBot="1">
      <c r="B12" s="302" t="s">
        <v>1372</v>
      </c>
      <c r="C12" s="300" t="s">
        <v>1373</v>
      </c>
      <c r="D12" s="404">
        <v>0.00467</v>
      </c>
      <c r="E12" s="405">
        <v>0.012352941176470589</v>
      </c>
      <c r="F12" s="406">
        <v>0.008833563554118552</v>
      </c>
      <c r="G12" s="405">
        <v>5.882352941176471E-09</v>
      </c>
      <c r="H12" s="406">
        <v>1.477508650519031E-10</v>
      </c>
      <c r="I12" s="407"/>
      <c r="J12" s="295"/>
      <c r="K12" s="295">
        <v>0.05</v>
      </c>
      <c r="L12" s="300"/>
      <c r="M12" s="302" t="s">
        <v>1372</v>
      </c>
      <c r="N12" s="300" t="s">
        <v>1373</v>
      </c>
      <c r="O12" s="408">
        <v>4300</v>
      </c>
      <c r="P12" s="409"/>
      <c r="Q12" s="410" t="s">
        <v>2172</v>
      </c>
      <c r="R12" s="411"/>
      <c r="S12" s="412" t="s">
        <v>641</v>
      </c>
      <c r="T12" s="413" t="e">
        <v>#DIV/0!</v>
      </c>
      <c r="U12" s="297"/>
      <c r="V12" s="403">
        <v>0</v>
      </c>
      <c r="W12" s="301">
        <v>2.243396614128244</v>
      </c>
      <c r="X12" s="301">
        <v>6.460559791057291</v>
      </c>
      <c r="Y12" s="301">
        <v>18.99511603556152</v>
      </c>
    </row>
    <row r="13" spans="2:25" s="301" customFormat="1" ht="14.25" thickBot="1">
      <c r="B13" s="302" t="s">
        <v>1374</v>
      </c>
      <c r="C13" s="300" t="s">
        <v>1375</v>
      </c>
      <c r="D13" s="404">
        <v>1.06E-101</v>
      </c>
      <c r="E13" s="405"/>
      <c r="F13" s="406"/>
      <c r="G13" s="405"/>
      <c r="H13" s="406"/>
      <c r="I13" s="407"/>
      <c r="J13" s="295"/>
      <c r="K13" s="295">
        <v>4.45</v>
      </c>
      <c r="L13" s="300"/>
      <c r="M13" s="302" t="s">
        <v>1374</v>
      </c>
      <c r="N13" s="300" t="s">
        <v>1375</v>
      </c>
      <c r="O13" s="408"/>
      <c r="P13" s="409"/>
      <c r="Q13" s="410" t="s">
        <v>2172</v>
      </c>
      <c r="R13" s="411"/>
      <c r="S13" s="412" t="s">
        <v>2172</v>
      </c>
      <c r="T13" s="413" t="e">
        <v>#N/A</v>
      </c>
      <c r="U13" s="297"/>
      <c r="V13" s="403" t="e">
        <v>#N/A</v>
      </c>
      <c r="W13" s="301" t="e">
        <v>#N/A</v>
      </c>
      <c r="X13" s="301" t="e">
        <v>#N/A</v>
      </c>
      <c r="Y13" s="301" t="e">
        <v>#N/A</v>
      </c>
    </row>
    <row r="14" spans="2:25" s="301" customFormat="1" ht="14.25" thickBot="1">
      <c r="B14" s="302" t="s">
        <v>1376</v>
      </c>
      <c r="C14" s="300" t="s">
        <v>1377</v>
      </c>
      <c r="D14" s="404">
        <v>3.19E-05</v>
      </c>
      <c r="E14" s="405">
        <v>5.511811023622047</v>
      </c>
      <c r="F14" s="406">
        <v>2.5618065932045746</v>
      </c>
      <c r="G14" s="405">
        <v>2.6246719160104988E-06</v>
      </c>
      <c r="H14" s="406">
        <v>4.284897458683806E-08</v>
      </c>
      <c r="I14" s="407"/>
      <c r="J14" s="295"/>
      <c r="K14" s="295">
        <v>958</v>
      </c>
      <c r="L14" s="300"/>
      <c r="M14" s="302" t="s">
        <v>1376</v>
      </c>
      <c r="N14" s="300" t="s">
        <v>1377</v>
      </c>
      <c r="O14" s="408">
        <v>2400</v>
      </c>
      <c r="P14" s="409"/>
      <c r="Q14" s="417">
        <v>0.04825047619047619</v>
      </c>
      <c r="R14" s="411"/>
      <c r="S14" s="412">
        <v>0.0008</v>
      </c>
      <c r="T14" s="413">
        <v>48.25047619047619</v>
      </c>
      <c r="U14" s="297"/>
      <c r="V14" s="403">
        <v>0.0008</v>
      </c>
      <c r="W14" s="301">
        <v>4498.766869308646</v>
      </c>
      <c r="X14" s="301">
        <v>13725.045767500025</v>
      </c>
      <c r="Y14" s="301">
        <v>42798.9539780642</v>
      </c>
    </row>
    <row r="15" spans="2:25" s="301" customFormat="1" ht="14.25" thickBot="1">
      <c r="B15" s="302" t="s">
        <v>1378</v>
      </c>
      <c r="C15" s="300" t="s">
        <v>1379</v>
      </c>
      <c r="D15" s="404">
        <v>0.0731</v>
      </c>
      <c r="E15" s="405">
        <v>19.090909090909093</v>
      </c>
      <c r="F15" s="406">
        <v>17.886653993937617</v>
      </c>
      <c r="G15" s="405">
        <v>9.090909090909091E-06</v>
      </c>
      <c r="H15" s="406">
        <v>2.991735537190083E-07</v>
      </c>
      <c r="I15" s="407"/>
      <c r="J15" s="295"/>
      <c r="K15" s="295">
        <v>24100</v>
      </c>
      <c r="L15" s="300"/>
      <c r="M15" s="302" t="s">
        <v>1378</v>
      </c>
      <c r="N15" s="300" t="s">
        <v>1379</v>
      </c>
      <c r="O15" s="408">
        <v>150000</v>
      </c>
      <c r="P15" s="414"/>
      <c r="Q15" s="410" t="s">
        <v>2172</v>
      </c>
      <c r="R15" s="411"/>
      <c r="S15" s="412" t="s">
        <v>641</v>
      </c>
      <c r="T15" s="413" t="e">
        <v>#DIV/0!</v>
      </c>
      <c r="U15" s="402"/>
      <c r="V15" s="403">
        <v>0</v>
      </c>
      <c r="W15" s="301">
        <v>129.1410184634866</v>
      </c>
      <c r="X15" s="301">
        <v>243.60301614197735</v>
      </c>
      <c r="Y15" s="301">
        <v>465.2707401852546</v>
      </c>
    </row>
    <row r="16" spans="2:25" s="301" customFormat="1" ht="14.25" thickBot="1">
      <c r="B16" s="302" t="s">
        <v>1380</v>
      </c>
      <c r="C16" s="300" t="s">
        <v>1381</v>
      </c>
      <c r="D16" s="404">
        <v>0.00667</v>
      </c>
      <c r="E16" s="405"/>
      <c r="F16" s="406"/>
      <c r="G16" s="405"/>
      <c r="H16" s="406"/>
      <c r="I16" s="407"/>
      <c r="J16" s="295"/>
      <c r="K16" s="295">
        <v>0</v>
      </c>
      <c r="L16" s="300"/>
      <c r="M16" s="302" t="s">
        <v>1380</v>
      </c>
      <c r="N16" s="300" t="s">
        <v>1381</v>
      </c>
      <c r="O16" s="408">
        <v>940</v>
      </c>
      <c r="P16" s="409"/>
      <c r="Q16" s="410" t="s">
        <v>2172</v>
      </c>
      <c r="R16" s="411"/>
      <c r="S16" s="412" t="s">
        <v>641</v>
      </c>
      <c r="T16" s="413" t="e">
        <v>#DIV/0!</v>
      </c>
      <c r="U16" s="297"/>
      <c r="V16" s="403">
        <v>0</v>
      </c>
      <c r="W16" s="301" t="e">
        <v>#N/A</v>
      </c>
      <c r="X16" s="301" t="e">
        <v>#N/A</v>
      </c>
      <c r="Y16" s="301" t="e">
        <v>#N/A</v>
      </c>
    </row>
    <row r="17" spans="2:25" s="301" customFormat="1" ht="14.25" thickBot="1">
      <c r="B17" s="302" t="s">
        <v>1382</v>
      </c>
      <c r="C17" s="300" t="s">
        <v>1383</v>
      </c>
      <c r="D17" s="404">
        <v>7.08E-10</v>
      </c>
      <c r="E17" s="405"/>
      <c r="F17" s="406"/>
      <c r="G17" s="405"/>
      <c r="H17" s="406"/>
      <c r="I17" s="407"/>
      <c r="J17" s="295"/>
      <c r="K17" s="295"/>
      <c r="L17" s="300"/>
      <c r="M17" s="302" t="s">
        <v>1382</v>
      </c>
      <c r="N17" s="300" t="s">
        <v>1383</v>
      </c>
      <c r="O17" s="408"/>
      <c r="P17" s="409"/>
      <c r="Q17" s="410" t="s">
        <v>2172</v>
      </c>
      <c r="R17" s="411"/>
      <c r="S17" s="412" t="s">
        <v>2172</v>
      </c>
      <c r="T17" s="413" t="e">
        <v>#N/A</v>
      </c>
      <c r="U17" s="297"/>
      <c r="V17" s="403" t="e">
        <v>#N/A</v>
      </c>
      <c r="W17" s="301" t="e">
        <v>#N/A</v>
      </c>
      <c r="X17" s="301" t="e">
        <v>#N/A</v>
      </c>
      <c r="Y17" s="301" t="e">
        <v>#N/A</v>
      </c>
    </row>
    <row r="18" spans="2:25" s="301" customFormat="1" ht="14.25" thickBot="1">
      <c r="B18" s="302" t="s">
        <v>1384</v>
      </c>
      <c r="C18" s="300" t="s">
        <v>1385</v>
      </c>
      <c r="D18" s="404">
        <v>0.33</v>
      </c>
      <c r="E18" s="405">
        <v>3.5</v>
      </c>
      <c r="F18" s="406">
        <v>3.1990632032753985</v>
      </c>
      <c r="G18" s="405">
        <v>1.6666666666666669E-06</v>
      </c>
      <c r="H18" s="406">
        <v>5.350777777777777E-08</v>
      </c>
      <c r="I18" s="407"/>
      <c r="J18" s="295"/>
      <c r="K18" s="295">
        <v>29100</v>
      </c>
      <c r="L18" s="300"/>
      <c r="M18" s="302" t="s">
        <v>1384</v>
      </c>
      <c r="N18" s="300" t="s">
        <v>1385</v>
      </c>
      <c r="O18" s="408">
        <v>2000</v>
      </c>
      <c r="P18" s="414"/>
      <c r="Q18" s="417">
        <v>0.03951238095238095</v>
      </c>
      <c r="R18" s="411"/>
      <c r="S18" s="412">
        <v>0.001</v>
      </c>
      <c r="T18" s="413">
        <v>39.51238095238095</v>
      </c>
      <c r="U18" s="402"/>
      <c r="V18" s="403">
        <v>0.001</v>
      </c>
      <c r="W18" s="301">
        <v>29.6138108564693</v>
      </c>
      <c r="X18" s="301">
        <v>50.740224033454076</v>
      </c>
      <c r="Y18" s="301">
        <v>87.86101301499944</v>
      </c>
    </row>
    <row r="19" spans="2:25" s="301" customFormat="1" ht="14.25" thickBot="1">
      <c r="B19" s="302" t="s">
        <v>1386</v>
      </c>
      <c r="C19" s="300" t="s">
        <v>1387</v>
      </c>
      <c r="D19" s="404">
        <v>5.32E-09</v>
      </c>
      <c r="E19" s="405"/>
      <c r="F19" s="406"/>
      <c r="G19" s="405"/>
      <c r="H19" s="406"/>
      <c r="I19" s="407"/>
      <c r="J19" s="295"/>
      <c r="K19" s="295">
        <v>45.2</v>
      </c>
      <c r="L19" s="300"/>
      <c r="M19" s="302" t="s">
        <v>1386</v>
      </c>
      <c r="N19" s="300" t="s">
        <v>1387</v>
      </c>
      <c r="O19" s="408">
        <v>2000</v>
      </c>
      <c r="P19" s="409"/>
      <c r="Q19" s="410" t="s">
        <v>2172</v>
      </c>
      <c r="R19" s="411"/>
      <c r="S19" s="412" t="s">
        <v>641</v>
      </c>
      <c r="T19" s="413" t="e">
        <v>#DIV/0!</v>
      </c>
      <c r="U19" s="297"/>
      <c r="V19" s="403">
        <v>0</v>
      </c>
      <c r="W19" s="301" t="e">
        <v>#N/A</v>
      </c>
      <c r="X19" s="301" t="e">
        <v>#N/A</v>
      </c>
      <c r="Y19" s="301" t="e">
        <v>#N/A</v>
      </c>
    </row>
    <row r="20" spans="2:25" s="301" customFormat="1" ht="14.25" thickBot="1">
      <c r="B20" s="302" t="s">
        <v>1388</v>
      </c>
      <c r="C20" s="300" t="s">
        <v>1389</v>
      </c>
      <c r="D20" s="404">
        <v>4.86E-08</v>
      </c>
      <c r="E20" s="405"/>
      <c r="F20" s="406"/>
      <c r="G20" s="405"/>
      <c r="H20" s="406"/>
      <c r="I20" s="407"/>
      <c r="J20" s="295"/>
      <c r="K20" s="295">
        <v>0</v>
      </c>
      <c r="L20" s="300"/>
      <c r="M20" s="302" t="s">
        <v>1388</v>
      </c>
      <c r="N20" s="300" t="s">
        <v>1389</v>
      </c>
      <c r="O20" s="418"/>
      <c r="P20" s="409"/>
      <c r="Q20" s="410" t="s">
        <v>2172</v>
      </c>
      <c r="R20" s="411"/>
      <c r="S20" s="412" t="s">
        <v>2172</v>
      </c>
      <c r="T20" s="413" t="e">
        <v>#N/A</v>
      </c>
      <c r="U20" s="297"/>
      <c r="V20" s="403" t="e">
        <v>#N/A</v>
      </c>
      <c r="W20" s="301" t="e">
        <v>#N/A</v>
      </c>
      <c r="X20" s="301" t="e">
        <v>#N/A</v>
      </c>
      <c r="Y20" s="301" t="e">
        <v>#N/A</v>
      </c>
    </row>
    <row r="21" spans="2:25" s="301" customFormat="1" ht="14.25" thickBot="1">
      <c r="B21" s="302" t="s">
        <v>1390</v>
      </c>
      <c r="C21" s="300" t="s">
        <v>1391</v>
      </c>
      <c r="D21" s="404">
        <v>2.62E-05</v>
      </c>
      <c r="E21" s="405">
        <v>0.4468085106382979</v>
      </c>
      <c r="F21" s="406">
        <v>0.03649192086095751</v>
      </c>
      <c r="G21" s="405">
        <v>2.1276595744680852E-07</v>
      </c>
      <c r="H21" s="406">
        <v>6.103666817564509E-10</v>
      </c>
      <c r="I21" s="407"/>
      <c r="J21" s="295"/>
      <c r="K21" s="295">
        <v>256</v>
      </c>
      <c r="L21" s="300"/>
      <c r="M21" s="302" t="s">
        <v>1390</v>
      </c>
      <c r="N21" s="300" t="s">
        <v>1391</v>
      </c>
      <c r="O21" s="408">
        <v>870</v>
      </c>
      <c r="P21" s="414"/>
      <c r="Q21" s="417">
        <v>0.01717780538302277</v>
      </c>
      <c r="R21" s="411"/>
      <c r="S21" s="412">
        <v>0.0023</v>
      </c>
      <c r="T21" s="413">
        <v>17.177805383022772</v>
      </c>
      <c r="U21" s="402"/>
      <c r="V21" s="403">
        <v>0.0023</v>
      </c>
      <c r="W21" s="301">
        <v>0.37020717880369614</v>
      </c>
      <c r="X21" s="301">
        <v>13.760519072726112</v>
      </c>
      <c r="Y21" s="301">
        <v>549.0536589216348</v>
      </c>
    </row>
    <row r="22" spans="2:25" s="301" customFormat="1" ht="14.25" thickBot="1">
      <c r="B22" s="302" t="s">
        <v>1392</v>
      </c>
      <c r="C22" s="300" t="s">
        <v>1393</v>
      </c>
      <c r="D22" s="404">
        <v>0.000858</v>
      </c>
      <c r="E22" s="405">
        <v>0.0005833333333333334</v>
      </c>
      <c r="F22" s="406">
        <v>6.458459489830656E-05</v>
      </c>
      <c r="G22" s="405">
        <v>2.7777777777777777E-10</v>
      </c>
      <c r="H22" s="406">
        <v>1.080246913580247E-12</v>
      </c>
      <c r="I22" s="407"/>
      <c r="J22" s="295" t="s">
        <v>1394</v>
      </c>
      <c r="K22" s="295">
        <v>84.9</v>
      </c>
      <c r="L22" s="300">
        <v>0.9165</v>
      </c>
      <c r="M22" s="302" t="s">
        <v>1392</v>
      </c>
      <c r="N22" s="300" t="s">
        <v>1393</v>
      </c>
      <c r="O22" s="418">
        <v>8.9</v>
      </c>
      <c r="P22" s="419">
        <v>4.2</v>
      </c>
      <c r="Q22" s="415">
        <v>0.0001627494824016563</v>
      </c>
      <c r="R22" s="420">
        <v>9.212698412698413E-05</v>
      </c>
      <c r="S22" s="412">
        <v>0.23</v>
      </c>
      <c r="T22" s="413">
        <v>0.16274948240165632</v>
      </c>
      <c r="U22" s="297">
        <v>0.09212698412698414</v>
      </c>
      <c r="V22" s="403">
        <v>0.23</v>
      </c>
      <c r="W22" s="301">
        <v>0.013648359300420507</v>
      </c>
      <c r="X22" s="301">
        <v>0.16000957279372438</v>
      </c>
      <c r="Y22" s="301">
        <v>1.9686788871660568</v>
      </c>
    </row>
    <row r="23" spans="2:25" s="301" customFormat="1" ht="14.25" thickBot="1">
      <c r="B23" s="302" t="s">
        <v>1395</v>
      </c>
      <c r="C23" s="300" t="s">
        <v>1396</v>
      </c>
      <c r="D23" s="404">
        <v>1.91E-05</v>
      </c>
      <c r="E23" s="405">
        <v>21</v>
      </c>
      <c r="F23" s="406">
        <v>56.79753802771074</v>
      </c>
      <c r="G23" s="405">
        <v>1E-05</v>
      </c>
      <c r="H23" s="406">
        <v>9.5E-07</v>
      </c>
      <c r="I23" s="407"/>
      <c r="J23" s="295"/>
      <c r="K23" s="295">
        <v>512</v>
      </c>
      <c r="L23" s="300"/>
      <c r="M23" s="302" t="s">
        <v>1395</v>
      </c>
      <c r="N23" s="300" t="s">
        <v>1396</v>
      </c>
      <c r="O23" s="418"/>
      <c r="P23" s="409"/>
      <c r="Q23" s="410" t="s">
        <v>2172</v>
      </c>
      <c r="R23" s="411"/>
      <c r="S23" s="412" t="s">
        <v>2172</v>
      </c>
      <c r="T23" s="413" t="e">
        <v>#N/A</v>
      </c>
      <c r="U23" s="297"/>
      <c r="V23" s="403" t="e">
        <v>#N/A</v>
      </c>
      <c r="W23" s="301">
        <v>0</v>
      </c>
      <c r="X23" s="301">
        <v>0</v>
      </c>
      <c r="Y23" s="301">
        <v>0</v>
      </c>
    </row>
    <row r="24" spans="2:25" s="301" customFormat="1" ht="14.25" thickBot="1">
      <c r="B24" s="302" t="s">
        <v>1397</v>
      </c>
      <c r="C24" s="300" t="s">
        <v>1398</v>
      </c>
      <c r="D24" s="404">
        <v>0.00194</v>
      </c>
      <c r="E24" s="405">
        <v>0.0061764705882352946</v>
      </c>
      <c r="F24" s="406">
        <v>0.006460396708426024</v>
      </c>
      <c r="G24" s="405">
        <v>2.9411764705882356E-09</v>
      </c>
      <c r="H24" s="406">
        <v>1.0805709342560553E-10</v>
      </c>
      <c r="I24" s="407"/>
      <c r="J24" s="295" t="s">
        <v>1399</v>
      </c>
      <c r="K24" s="295">
        <v>208</v>
      </c>
      <c r="L24" s="300">
        <v>36.7</v>
      </c>
      <c r="M24" s="302" t="s">
        <v>1397</v>
      </c>
      <c r="N24" s="300" t="s">
        <v>1398</v>
      </c>
      <c r="O24" s="408">
        <v>300</v>
      </c>
      <c r="P24" s="413">
        <v>305</v>
      </c>
      <c r="Q24" s="421">
        <v>0.00436196523053666</v>
      </c>
      <c r="R24" s="422">
        <v>0.004419108087679516</v>
      </c>
      <c r="S24" s="401">
        <v>0.0126</v>
      </c>
      <c r="T24" s="413">
        <v>4.36196523053666</v>
      </c>
      <c r="U24" s="297">
        <v>4.419108087679517</v>
      </c>
      <c r="V24" s="403">
        <v>0.0126</v>
      </c>
      <c r="W24" s="301">
        <v>47.34389424614209</v>
      </c>
      <c r="X24" s="301">
        <v>89.30636889415504</v>
      </c>
      <c r="Y24" s="301">
        <v>170.5711243510371</v>
      </c>
    </row>
    <row r="25" spans="2:25" s="301" customFormat="1" ht="14.25" thickBot="1">
      <c r="B25" s="302" t="s">
        <v>1400</v>
      </c>
      <c r="C25" s="300" t="s">
        <v>1401</v>
      </c>
      <c r="D25" s="404">
        <v>2.13E-06</v>
      </c>
      <c r="E25" s="405"/>
      <c r="F25" s="406"/>
      <c r="G25" s="405"/>
      <c r="H25" s="406"/>
      <c r="I25" s="407"/>
      <c r="J25" s="295"/>
      <c r="K25" s="295">
        <v>1020</v>
      </c>
      <c r="L25" s="300"/>
      <c r="M25" s="302" t="s">
        <v>1400</v>
      </c>
      <c r="N25" s="300" t="s">
        <v>1401</v>
      </c>
      <c r="O25" s="408">
        <v>9000</v>
      </c>
      <c r="P25" s="409"/>
      <c r="Q25" s="410" t="s">
        <v>2172</v>
      </c>
      <c r="R25" s="411"/>
      <c r="S25" s="412" t="s">
        <v>641</v>
      </c>
      <c r="T25" s="413" t="e">
        <v>#DIV/0!</v>
      </c>
      <c r="U25" s="297"/>
      <c r="V25" s="403">
        <v>0</v>
      </c>
      <c r="W25" s="301" t="e">
        <v>#N/A</v>
      </c>
      <c r="X25" s="301" t="e">
        <v>#N/A</v>
      </c>
      <c r="Y25" s="301" t="e">
        <v>#N/A</v>
      </c>
    </row>
    <row r="26" spans="2:25" s="301" customFormat="1" ht="14.25" thickBot="1">
      <c r="B26" s="302" t="s">
        <v>1402</v>
      </c>
      <c r="C26" s="300" t="s">
        <v>1403</v>
      </c>
      <c r="D26" s="404">
        <v>2.44E-06</v>
      </c>
      <c r="E26" s="405"/>
      <c r="F26" s="406"/>
      <c r="G26" s="405"/>
      <c r="H26" s="406"/>
      <c r="I26" s="407"/>
      <c r="J26" s="295"/>
      <c r="K26" s="295">
        <v>1410</v>
      </c>
      <c r="L26" s="300"/>
      <c r="M26" s="302" t="s">
        <v>1402</v>
      </c>
      <c r="N26" s="300" t="s">
        <v>1403</v>
      </c>
      <c r="O26" s="408">
        <v>12000</v>
      </c>
      <c r="P26" s="409"/>
      <c r="Q26" s="410" t="s">
        <v>2172</v>
      </c>
      <c r="R26" s="411"/>
      <c r="S26" s="412" t="s">
        <v>641</v>
      </c>
      <c r="T26" s="413" t="e">
        <v>#DIV/0!</v>
      </c>
      <c r="U26" s="297"/>
      <c r="V26" s="403">
        <v>0</v>
      </c>
      <c r="W26" s="301" t="e">
        <v>#N/A</v>
      </c>
      <c r="X26" s="301" t="e">
        <v>#N/A</v>
      </c>
      <c r="Y26" s="301" t="e">
        <v>#N/A</v>
      </c>
    </row>
    <row r="27" spans="2:25" s="301" customFormat="1" ht="14.25" thickBot="1">
      <c r="B27" s="302" t="s">
        <v>1404</v>
      </c>
      <c r="C27" s="300" t="s">
        <v>1405</v>
      </c>
      <c r="D27" s="404">
        <v>1.33E-05</v>
      </c>
      <c r="E27" s="405"/>
      <c r="F27" s="406"/>
      <c r="G27" s="405"/>
      <c r="H27" s="406"/>
      <c r="I27" s="407"/>
      <c r="J27" s="295"/>
      <c r="K27" s="295">
        <v>3130</v>
      </c>
      <c r="L27" s="300"/>
      <c r="M27" s="302" t="s">
        <v>1404</v>
      </c>
      <c r="N27" s="300" t="s">
        <v>1405</v>
      </c>
      <c r="O27" s="408">
        <v>20000</v>
      </c>
      <c r="P27" s="409"/>
      <c r="Q27" s="410" t="s">
        <v>2172</v>
      </c>
      <c r="R27" s="411"/>
      <c r="S27" s="412" t="s">
        <v>641</v>
      </c>
      <c r="T27" s="413" t="e">
        <v>#DIV/0!</v>
      </c>
      <c r="U27" s="297"/>
      <c r="V27" s="403">
        <v>0</v>
      </c>
      <c r="W27" s="301" t="e">
        <v>#N/A</v>
      </c>
      <c r="X27" s="301" t="e">
        <v>#N/A</v>
      </c>
      <c r="Y27" s="301" t="e">
        <v>#N/A</v>
      </c>
    </row>
    <row r="28" spans="2:25" s="301" customFormat="1" ht="14.25" thickBot="1">
      <c r="B28" s="302" t="s">
        <v>1406</v>
      </c>
      <c r="C28" s="300" t="s">
        <v>1407</v>
      </c>
      <c r="D28" s="404">
        <v>2.96E-06</v>
      </c>
      <c r="E28" s="405"/>
      <c r="F28" s="406"/>
      <c r="G28" s="405"/>
      <c r="H28" s="406"/>
      <c r="I28" s="407"/>
      <c r="J28" s="295"/>
      <c r="K28" s="295">
        <v>4.86</v>
      </c>
      <c r="L28" s="300"/>
      <c r="M28" s="302" t="s">
        <v>1406</v>
      </c>
      <c r="N28" s="300" t="s">
        <v>1407</v>
      </c>
      <c r="O28" s="418"/>
      <c r="P28" s="409"/>
      <c r="Q28" s="410" t="s">
        <v>2172</v>
      </c>
      <c r="R28" s="411"/>
      <c r="S28" s="412" t="s">
        <v>2172</v>
      </c>
      <c r="T28" s="413" t="e">
        <v>#N/A</v>
      </c>
      <c r="U28" s="297"/>
      <c r="V28" s="403" t="e">
        <v>#N/A</v>
      </c>
      <c r="W28" s="301" t="e">
        <v>#N/A</v>
      </c>
      <c r="X28" s="301" t="e">
        <v>#N/A</v>
      </c>
      <c r="Y28" s="301" t="e">
        <v>#N/A</v>
      </c>
    </row>
    <row r="29" spans="2:25" s="301" customFormat="1" ht="14.25" thickBot="1">
      <c r="B29" s="302" t="s">
        <v>1408</v>
      </c>
      <c r="C29" s="300" t="s">
        <v>1409</v>
      </c>
      <c r="D29" s="404">
        <v>8.43E-08</v>
      </c>
      <c r="E29" s="405">
        <v>2.9577464788732392E-05</v>
      </c>
      <c r="F29" s="406">
        <v>7.041301545057809E-06</v>
      </c>
      <c r="G29" s="405">
        <v>1.408450704225352E-11</v>
      </c>
      <c r="H29" s="406">
        <v>1.177733525094227E-13</v>
      </c>
      <c r="I29" s="407"/>
      <c r="J29" s="295" t="s">
        <v>1410</v>
      </c>
      <c r="K29" s="295">
        <v>0.961</v>
      </c>
      <c r="L29" s="300">
        <v>0.051</v>
      </c>
      <c r="M29" s="302" t="s">
        <v>1408</v>
      </c>
      <c r="N29" s="300" t="s">
        <v>1409</v>
      </c>
      <c r="O29" s="418">
        <v>5.1</v>
      </c>
      <c r="P29" s="423" t="s">
        <v>1210</v>
      </c>
      <c r="Q29" s="424">
        <v>8.685714285714285E-05</v>
      </c>
      <c r="R29" s="420">
        <v>6.3E-05</v>
      </c>
      <c r="S29" s="412">
        <v>0.25</v>
      </c>
      <c r="T29" s="413">
        <v>0.08685714285714285</v>
      </c>
      <c r="U29" s="297">
        <v>0.04485814536340853</v>
      </c>
      <c r="V29" s="403">
        <v>0.25</v>
      </c>
      <c r="W29" s="301">
        <v>0.25693145933216094</v>
      </c>
      <c r="X29" s="301">
        <v>1.0065018176604283</v>
      </c>
      <c r="Y29" s="301">
        <v>4.049859708300753</v>
      </c>
    </row>
    <row r="30" spans="2:25" s="301" customFormat="1" ht="14.25" thickBot="1">
      <c r="B30" s="302" t="s">
        <v>1411</v>
      </c>
      <c r="C30" s="300" t="s">
        <v>1412</v>
      </c>
      <c r="D30" s="404">
        <v>1.03E-07</v>
      </c>
      <c r="E30" s="405">
        <v>19.090909090909093</v>
      </c>
      <c r="F30" s="406">
        <v>80.04524715519042</v>
      </c>
      <c r="G30" s="405">
        <v>9.090909090909091E-06</v>
      </c>
      <c r="H30" s="406">
        <v>1.3388429752066114E-06</v>
      </c>
      <c r="I30" s="407"/>
      <c r="J30" s="295"/>
      <c r="K30" s="295">
        <v>212</v>
      </c>
      <c r="L30" s="300"/>
      <c r="M30" s="302" t="s">
        <v>1411</v>
      </c>
      <c r="N30" s="300" t="s">
        <v>1412</v>
      </c>
      <c r="O30" s="408">
        <v>3000</v>
      </c>
      <c r="P30" s="414"/>
      <c r="Q30" s="410" t="s">
        <v>2172</v>
      </c>
      <c r="R30" s="411"/>
      <c r="S30" s="412" t="s">
        <v>641</v>
      </c>
      <c r="T30" s="413" t="e">
        <v>#DIV/0!</v>
      </c>
      <c r="U30" s="402"/>
      <c r="V30" s="403">
        <v>0</v>
      </c>
      <c r="W30" s="301">
        <v>0</v>
      </c>
      <c r="X30" s="301">
        <v>0</v>
      </c>
      <c r="Y30" s="301">
        <v>0</v>
      </c>
    </row>
    <row r="31" spans="2:25" s="301" customFormat="1" ht="14.25" thickBot="1">
      <c r="B31" s="302" t="s">
        <v>1413</v>
      </c>
      <c r="C31" s="300" t="s">
        <v>1414</v>
      </c>
      <c r="D31" s="404">
        <v>6.57E-07</v>
      </c>
      <c r="E31" s="405"/>
      <c r="F31" s="406"/>
      <c r="G31" s="405"/>
      <c r="H31" s="406"/>
      <c r="I31" s="407"/>
      <c r="J31" s="295"/>
      <c r="K31" s="295">
        <v>1060</v>
      </c>
      <c r="L31" s="300"/>
      <c r="M31" s="302" t="s">
        <v>1413</v>
      </c>
      <c r="N31" s="300" t="s">
        <v>1414</v>
      </c>
      <c r="O31" s="408">
        <v>10000</v>
      </c>
      <c r="P31" s="409"/>
      <c r="Q31" s="410" t="s">
        <v>2172</v>
      </c>
      <c r="R31" s="411"/>
      <c r="S31" s="412" t="s">
        <v>641</v>
      </c>
      <c r="T31" s="413" t="e">
        <v>#DIV/0!</v>
      </c>
      <c r="U31" s="297"/>
      <c r="V31" s="403">
        <v>0</v>
      </c>
      <c r="W31" s="301" t="e">
        <v>#N/A</v>
      </c>
      <c r="X31" s="301" t="e">
        <v>#N/A</v>
      </c>
      <c r="Y31" s="301" t="e">
        <v>#N/A</v>
      </c>
    </row>
    <row r="32" spans="2:25" s="301" customFormat="1" ht="14.25" thickBot="1">
      <c r="B32" s="302" t="s">
        <v>1415</v>
      </c>
      <c r="C32" s="300" t="s">
        <v>1416</v>
      </c>
      <c r="D32" s="404">
        <v>1.47E-06</v>
      </c>
      <c r="E32" s="405"/>
      <c r="F32" s="406"/>
      <c r="G32" s="405"/>
      <c r="H32" s="406"/>
      <c r="I32" s="407"/>
      <c r="J32" s="295"/>
      <c r="K32" s="295">
        <v>2120</v>
      </c>
      <c r="L32" s="300"/>
      <c r="M32" s="302" t="s">
        <v>1415</v>
      </c>
      <c r="N32" s="300" t="s">
        <v>1416</v>
      </c>
      <c r="O32" s="408">
        <v>8300</v>
      </c>
      <c r="P32" s="414"/>
      <c r="Q32" s="425">
        <v>0.16429015873015873</v>
      </c>
      <c r="R32" s="411"/>
      <c r="S32" s="412">
        <v>0.00024</v>
      </c>
      <c r="T32" s="413">
        <v>164.29015873015874</v>
      </c>
      <c r="U32" s="402"/>
      <c r="V32" s="403">
        <v>0.00024</v>
      </c>
      <c r="W32" s="301" t="e">
        <v>#N/A</v>
      </c>
      <c r="X32" s="301" t="e">
        <v>#N/A</v>
      </c>
      <c r="Y32" s="301" t="e">
        <v>#N/A</v>
      </c>
    </row>
    <row r="33" spans="2:25" s="301" customFormat="1" ht="14.25" thickBot="1">
      <c r="B33" s="302" t="s">
        <v>1417</v>
      </c>
      <c r="C33" s="300" t="s">
        <v>1418</v>
      </c>
      <c r="D33" s="404">
        <v>1.33E-05</v>
      </c>
      <c r="E33" s="405"/>
      <c r="F33" s="406"/>
      <c r="G33" s="405"/>
      <c r="H33" s="406"/>
      <c r="I33" s="407"/>
      <c r="J33" s="295"/>
      <c r="K33" s="295">
        <v>4790</v>
      </c>
      <c r="L33" s="300"/>
      <c r="M33" s="302" t="s">
        <v>1417</v>
      </c>
      <c r="N33" s="300" t="s">
        <v>1418</v>
      </c>
      <c r="O33" s="408">
        <v>25000</v>
      </c>
      <c r="P33" s="414"/>
      <c r="Q33" s="410" t="s">
        <v>2172</v>
      </c>
      <c r="R33" s="411"/>
      <c r="S33" s="412" t="s">
        <v>641</v>
      </c>
      <c r="T33" s="413" t="e">
        <v>#DIV/0!</v>
      </c>
      <c r="U33" s="402"/>
      <c r="V33" s="403">
        <v>0</v>
      </c>
      <c r="W33" s="301" t="e">
        <v>#N/A</v>
      </c>
      <c r="X33" s="301" t="e">
        <v>#N/A</v>
      </c>
      <c r="Y33" s="301" t="e">
        <v>#N/A</v>
      </c>
    </row>
    <row r="34" spans="2:25" s="301" customFormat="1" ht="14.25" thickBot="1">
      <c r="B34" s="302" t="s">
        <v>1419</v>
      </c>
      <c r="C34" s="300" t="s">
        <v>1420</v>
      </c>
      <c r="D34" s="404"/>
      <c r="E34" s="405"/>
      <c r="F34" s="406"/>
      <c r="G34" s="405"/>
      <c r="H34" s="406"/>
      <c r="I34" s="407"/>
      <c r="J34" s="295"/>
      <c r="K34" s="295">
        <v>0</v>
      </c>
      <c r="L34" s="300"/>
      <c r="M34" s="302" t="s">
        <v>1419</v>
      </c>
      <c r="N34" s="300" t="s">
        <v>1420</v>
      </c>
      <c r="O34" s="418"/>
      <c r="P34" s="409"/>
      <c r="Q34" s="410" t="s">
        <v>2172</v>
      </c>
      <c r="R34" s="411"/>
      <c r="S34" s="412" t="s">
        <v>2172</v>
      </c>
      <c r="T34" s="413" t="e">
        <v>#N/A</v>
      </c>
      <c r="U34" s="297"/>
      <c r="V34" s="403" t="e">
        <v>#N/A</v>
      </c>
      <c r="W34" s="301" t="e">
        <v>#N/A</v>
      </c>
      <c r="X34" s="301" t="e">
        <v>#N/A</v>
      </c>
      <c r="Y34" s="301" t="e">
        <v>#N/A</v>
      </c>
    </row>
    <row r="35" spans="2:25" s="301" customFormat="1" ht="14.25" thickBot="1">
      <c r="B35" s="302" t="s">
        <v>1421</v>
      </c>
      <c r="C35" s="300" t="s">
        <v>1422</v>
      </c>
      <c r="D35" s="404">
        <v>148</v>
      </c>
      <c r="E35" s="405"/>
      <c r="F35" s="406"/>
      <c r="G35" s="405"/>
      <c r="H35" s="406"/>
      <c r="I35" s="407"/>
      <c r="J35" s="295"/>
      <c r="K35" s="295">
        <v>0</v>
      </c>
      <c r="L35" s="300"/>
      <c r="M35" s="302" t="s">
        <v>1421</v>
      </c>
      <c r="N35" s="300" t="s">
        <v>1422</v>
      </c>
      <c r="O35" s="418"/>
      <c r="P35" s="409"/>
      <c r="Q35" s="410" t="s">
        <v>2172</v>
      </c>
      <c r="R35" s="411"/>
      <c r="S35" s="412" t="s">
        <v>2172</v>
      </c>
      <c r="T35" s="413" t="e">
        <v>#N/A</v>
      </c>
      <c r="U35" s="297"/>
      <c r="V35" s="403" t="e">
        <v>#N/A</v>
      </c>
      <c r="W35" s="301" t="e">
        <v>#N/A</v>
      </c>
      <c r="X35" s="301" t="e">
        <v>#N/A</v>
      </c>
      <c r="Y35" s="301" t="e">
        <v>#N/A</v>
      </c>
    </row>
    <row r="36" spans="2:25" s="301" customFormat="1" ht="14.25" thickBot="1">
      <c r="B36" s="302" t="s">
        <v>1423</v>
      </c>
      <c r="C36" s="300" t="s">
        <v>1424</v>
      </c>
      <c r="D36" s="404">
        <v>8.67E-07</v>
      </c>
      <c r="E36" s="405"/>
      <c r="F36" s="406"/>
      <c r="G36" s="405"/>
      <c r="H36" s="406"/>
      <c r="I36" s="407"/>
      <c r="J36" s="295"/>
      <c r="K36" s="295">
        <v>512</v>
      </c>
      <c r="L36" s="300"/>
      <c r="M36" s="302" t="s">
        <v>1423</v>
      </c>
      <c r="N36" s="300" t="s">
        <v>1424</v>
      </c>
      <c r="O36" s="408">
        <v>10000</v>
      </c>
      <c r="P36" s="414"/>
      <c r="Q36" s="410" t="s">
        <v>2172</v>
      </c>
      <c r="R36" s="411"/>
      <c r="S36" s="412" t="s">
        <v>641</v>
      </c>
      <c r="T36" s="413" t="e">
        <v>#DIV/0!</v>
      </c>
      <c r="U36" s="402"/>
      <c r="V36" s="403">
        <v>0</v>
      </c>
      <c r="W36" s="301" t="e">
        <v>#N/A</v>
      </c>
      <c r="X36" s="301" t="e">
        <v>#N/A</v>
      </c>
      <c r="Y36" s="301" t="e">
        <v>#N/A</v>
      </c>
    </row>
    <row r="37" spans="2:25" s="301" customFormat="1" ht="14.25" thickBot="1">
      <c r="B37" s="302" t="s">
        <v>1425</v>
      </c>
      <c r="C37" s="300" t="s">
        <v>1426</v>
      </c>
      <c r="D37" s="404">
        <v>0.495</v>
      </c>
      <c r="E37" s="405">
        <v>17.5</v>
      </c>
      <c r="F37" s="406">
        <v>7.473360266804044</v>
      </c>
      <c r="G37" s="405">
        <v>8.333333333333334E-06</v>
      </c>
      <c r="H37" s="406">
        <v>1.25E-07</v>
      </c>
      <c r="I37" s="407"/>
      <c r="J37" s="295"/>
      <c r="K37" s="295">
        <v>53000</v>
      </c>
      <c r="L37" s="300">
        <v>165.5</v>
      </c>
      <c r="M37" s="302" t="s">
        <v>1425</v>
      </c>
      <c r="N37" s="300" t="s">
        <v>1426</v>
      </c>
      <c r="O37" s="408">
        <v>2000</v>
      </c>
      <c r="P37" s="413">
        <v>231.6</v>
      </c>
      <c r="Q37" s="417">
        <v>0.03951238095238095</v>
      </c>
      <c r="R37" s="422">
        <v>0.0059687619047619055</v>
      </c>
      <c r="S37" s="412">
        <v>0.001</v>
      </c>
      <c r="T37" s="413">
        <v>39.51238095238095</v>
      </c>
      <c r="U37" s="297">
        <v>5.968761904761905</v>
      </c>
      <c r="V37" s="403">
        <v>0.001</v>
      </c>
      <c r="W37" s="301">
        <v>173.06131586879098</v>
      </c>
      <c r="X37" s="301">
        <v>290.8747408657191</v>
      </c>
      <c r="Y37" s="301">
        <v>493.89426619169035</v>
      </c>
    </row>
    <row r="38" spans="2:25" s="301" customFormat="1" ht="14.25" thickBot="1">
      <c r="B38" s="302" t="s">
        <v>1427</v>
      </c>
      <c r="C38" s="300" t="s">
        <v>1428</v>
      </c>
      <c r="D38" s="404"/>
      <c r="E38" s="405">
        <v>807.6923076923076</v>
      </c>
      <c r="F38" s="406">
        <v>1043.6171733525175</v>
      </c>
      <c r="G38" s="405">
        <v>0.00038461538461538456</v>
      </c>
      <c r="H38" s="406">
        <v>1.745562130177515E-05</v>
      </c>
      <c r="I38" s="407"/>
      <c r="J38" s="295"/>
      <c r="K38" s="295"/>
      <c r="L38" s="300"/>
      <c r="M38" s="302" t="s">
        <v>1427</v>
      </c>
      <c r="N38" s="300" t="s">
        <v>1428</v>
      </c>
      <c r="O38" s="408">
        <v>200000</v>
      </c>
      <c r="P38" s="414"/>
      <c r="Q38" s="426">
        <v>3.9523695238095238</v>
      </c>
      <c r="R38" s="411"/>
      <c r="S38" s="412">
        <v>1E-05</v>
      </c>
      <c r="T38" s="413">
        <v>3952.369523809524</v>
      </c>
      <c r="U38" s="402"/>
      <c r="V38" s="403">
        <v>1E-05</v>
      </c>
      <c r="W38" s="301">
        <v>0</v>
      </c>
      <c r="X38" s="301">
        <v>0</v>
      </c>
      <c r="Y38" s="301">
        <v>0</v>
      </c>
    </row>
    <row r="39" spans="2:25" s="301" customFormat="1" ht="14.25" thickBot="1">
      <c r="B39" s="302" t="s">
        <v>1429</v>
      </c>
      <c r="C39" s="300" t="s">
        <v>1430</v>
      </c>
      <c r="D39" s="404">
        <v>0.0427</v>
      </c>
      <c r="E39" s="405"/>
      <c r="F39" s="406"/>
      <c r="G39" s="405"/>
      <c r="H39" s="406"/>
      <c r="I39" s="407"/>
      <c r="J39" s="295"/>
      <c r="K39" s="295">
        <v>0</v>
      </c>
      <c r="L39" s="300"/>
      <c r="M39" s="302" t="s">
        <v>1429</v>
      </c>
      <c r="N39" s="300" t="s">
        <v>1430</v>
      </c>
      <c r="O39" s="418"/>
      <c r="P39" s="409"/>
      <c r="Q39" s="410" t="s">
        <v>2172</v>
      </c>
      <c r="R39" s="411"/>
      <c r="S39" s="412" t="s">
        <v>2172</v>
      </c>
      <c r="T39" s="413" t="e">
        <v>#N/A</v>
      </c>
      <c r="U39" s="297"/>
      <c r="V39" s="403" t="e">
        <v>#N/A</v>
      </c>
      <c r="W39" s="301" t="e">
        <v>#N/A</v>
      </c>
      <c r="X39" s="301" t="e">
        <v>#N/A</v>
      </c>
      <c r="Y39" s="301" t="e">
        <v>#N/A</v>
      </c>
    </row>
    <row r="40" spans="2:25" s="301" customFormat="1" ht="14.25" thickBot="1">
      <c r="B40" s="302" t="s">
        <v>1431</v>
      </c>
      <c r="C40" s="300" t="s">
        <v>1432</v>
      </c>
      <c r="D40" s="404">
        <v>32.3</v>
      </c>
      <c r="E40" s="405"/>
      <c r="F40" s="406"/>
      <c r="G40" s="405"/>
      <c r="H40" s="406"/>
      <c r="I40" s="407"/>
      <c r="J40" s="295"/>
      <c r="K40" s="295">
        <v>59400000</v>
      </c>
      <c r="L40" s="300"/>
      <c r="M40" s="302" t="s">
        <v>1431</v>
      </c>
      <c r="N40" s="300" t="s">
        <v>1432</v>
      </c>
      <c r="O40" s="408">
        <v>2400000</v>
      </c>
      <c r="P40" s="409"/>
      <c r="Q40" s="410">
        <v>47.269829841269846</v>
      </c>
      <c r="R40" s="411"/>
      <c r="S40" s="412">
        <v>8.4E-07</v>
      </c>
      <c r="T40" s="413">
        <v>47269.82984126985</v>
      </c>
      <c r="U40" s="297"/>
      <c r="V40" s="403">
        <v>8.4E-07</v>
      </c>
      <c r="W40" s="301" t="e">
        <v>#N/A</v>
      </c>
      <c r="X40" s="301" t="e">
        <v>#N/A</v>
      </c>
      <c r="Y40" s="301" t="e">
        <v>#N/A</v>
      </c>
    </row>
    <row r="41" spans="2:25" s="301" customFormat="1" ht="14.25" thickBot="1">
      <c r="B41" s="302" t="s">
        <v>1433</v>
      </c>
      <c r="C41" s="300" t="s">
        <v>1434</v>
      </c>
      <c r="D41" s="404">
        <v>3.13E-08</v>
      </c>
      <c r="E41" s="405"/>
      <c r="F41" s="406"/>
      <c r="G41" s="405"/>
      <c r="H41" s="406"/>
      <c r="I41" s="407"/>
      <c r="J41" s="295"/>
      <c r="K41" s="295">
        <v>0.01</v>
      </c>
      <c r="L41" s="300"/>
      <c r="M41" s="302" t="s">
        <v>1433</v>
      </c>
      <c r="N41" s="300" t="s">
        <v>1434</v>
      </c>
      <c r="O41" s="408"/>
      <c r="P41" s="409"/>
      <c r="Q41" s="410" t="s">
        <v>2172</v>
      </c>
      <c r="R41" s="411"/>
      <c r="S41" s="412" t="s">
        <v>2172</v>
      </c>
      <c r="T41" s="413" t="e">
        <v>#N/A</v>
      </c>
      <c r="U41" s="297"/>
      <c r="V41" s="403" t="e">
        <v>#N/A</v>
      </c>
      <c r="W41" s="301" t="e">
        <v>#N/A</v>
      </c>
      <c r="X41" s="301" t="e">
        <v>#N/A</v>
      </c>
      <c r="Y41" s="301" t="e">
        <v>#N/A</v>
      </c>
    </row>
    <row r="42" spans="2:25" s="301" customFormat="1" ht="14.25" thickBot="1">
      <c r="B42" s="302" t="s">
        <v>1435</v>
      </c>
      <c r="C42" s="300" t="s">
        <v>1436</v>
      </c>
      <c r="D42" s="404">
        <v>20.9</v>
      </c>
      <c r="E42" s="405"/>
      <c r="F42" s="406"/>
      <c r="G42" s="405"/>
      <c r="H42" s="406"/>
      <c r="I42" s="407"/>
      <c r="J42" s="295"/>
      <c r="K42" s="295"/>
      <c r="L42" s="300"/>
      <c r="M42" s="302" t="s">
        <v>1435</v>
      </c>
      <c r="N42" s="300" t="s">
        <v>1436</v>
      </c>
      <c r="O42" s="418"/>
      <c r="P42" s="409"/>
      <c r="Q42" s="410" t="s">
        <v>2172</v>
      </c>
      <c r="R42" s="411"/>
      <c r="S42" s="412" t="s">
        <v>2172</v>
      </c>
      <c r="T42" s="413" t="e">
        <v>#N/A</v>
      </c>
      <c r="U42" s="297"/>
      <c r="V42" s="403" t="e">
        <v>#N/A</v>
      </c>
      <c r="W42" s="301" t="e">
        <v>#N/A</v>
      </c>
      <c r="X42" s="301" t="e">
        <v>#N/A</v>
      </c>
      <c r="Y42" s="301" t="e">
        <v>#N/A</v>
      </c>
    </row>
    <row r="43" spans="2:25" s="301" customFormat="1" ht="14.25" thickBot="1">
      <c r="B43" s="302" t="s">
        <v>1437</v>
      </c>
      <c r="C43" s="300" t="s">
        <v>1438</v>
      </c>
      <c r="D43" s="404">
        <v>2.13E-08</v>
      </c>
      <c r="E43" s="405"/>
      <c r="F43" s="406"/>
      <c r="G43" s="405"/>
      <c r="H43" s="406"/>
      <c r="I43" s="407"/>
      <c r="J43" s="295"/>
      <c r="K43" s="295">
        <v>92</v>
      </c>
      <c r="L43" s="300"/>
      <c r="M43" s="302" t="s">
        <v>1437</v>
      </c>
      <c r="N43" s="300" t="s">
        <v>1438</v>
      </c>
      <c r="O43" s="408">
        <v>2000</v>
      </c>
      <c r="P43" s="409"/>
      <c r="Q43" s="410" t="s">
        <v>2172</v>
      </c>
      <c r="R43" s="411"/>
      <c r="S43" s="412" t="s">
        <v>641</v>
      </c>
      <c r="T43" s="413" t="e">
        <v>#DIV/0!</v>
      </c>
      <c r="U43" s="297"/>
      <c r="V43" s="403">
        <v>0</v>
      </c>
      <c r="W43" s="301" t="e">
        <v>#N/A</v>
      </c>
      <c r="X43" s="301" t="e">
        <v>#N/A</v>
      </c>
      <c r="Y43" s="301" t="e">
        <v>#N/A</v>
      </c>
    </row>
    <row r="44" spans="2:25" s="301" customFormat="1" ht="14.25" thickBot="1">
      <c r="B44" s="302" t="s">
        <v>1439</v>
      </c>
      <c r="C44" s="300" t="s">
        <v>1440</v>
      </c>
      <c r="D44" s="404">
        <v>9.23E-06</v>
      </c>
      <c r="E44" s="405">
        <v>0.6176470588235293</v>
      </c>
      <c r="F44" s="406"/>
      <c r="G44" s="405">
        <v>2.941176470588235E-07</v>
      </c>
      <c r="H44" s="406"/>
      <c r="I44" s="407"/>
      <c r="J44" s="295"/>
      <c r="K44" s="295">
        <v>0.1</v>
      </c>
      <c r="L44" s="300"/>
      <c r="M44" s="302" t="s">
        <v>1439</v>
      </c>
      <c r="N44" s="300" t="s">
        <v>1440</v>
      </c>
      <c r="O44" s="408">
        <v>1400</v>
      </c>
      <c r="P44" s="409"/>
      <c r="Q44" s="417">
        <v>0.027893333333333332</v>
      </c>
      <c r="R44" s="411"/>
      <c r="S44" s="412">
        <v>0.0014000000000000002</v>
      </c>
      <c r="T44" s="413">
        <v>27.89333333333333</v>
      </c>
      <c r="U44" s="297"/>
      <c r="V44" s="403">
        <v>0.0014000000000000002</v>
      </c>
      <c r="W44" s="301">
        <v>0</v>
      </c>
      <c r="X44" s="301">
        <v>0</v>
      </c>
      <c r="Y44" s="301">
        <v>0</v>
      </c>
    </row>
    <row r="45" spans="2:25" s="301" customFormat="1" ht="14.25" thickBot="1">
      <c r="B45" s="302" t="s">
        <v>1441</v>
      </c>
      <c r="C45" s="300" t="s">
        <v>1442</v>
      </c>
      <c r="D45" s="404">
        <v>7.66E-05</v>
      </c>
      <c r="E45" s="405"/>
      <c r="F45" s="406"/>
      <c r="G45" s="405"/>
      <c r="H45" s="406"/>
      <c r="I45" s="407"/>
      <c r="J45" s="295"/>
      <c r="K45" s="295">
        <v>11000</v>
      </c>
      <c r="L45" s="300"/>
      <c r="M45" s="302" t="s">
        <v>1441</v>
      </c>
      <c r="N45" s="300" t="s">
        <v>1442</v>
      </c>
      <c r="O45" s="408">
        <v>45000</v>
      </c>
      <c r="P45" s="409"/>
      <c r="Q45" s="410" t="s">
        <v>2172</v>
      </c>
      <c r="R45" s="411"/>
      <c r="S45" s="412" t="s">
        <v>641</v>
      </c>
      <c r="T45" s="413" t="e">
        <v>#DIV/0!</v>
      </c>
      <c r="U45" s="297"/>
      <c r="V45" s="403">
        <v>0</v>
      </c>
      <c r="W45" s="301" t="e">
        <v>#N/A</v>
      </c>
      <c r="X45" s="301" t="e">
        <v>#N/A</v>
      </c>
      <c r="Y45" s="301" t="e">
        <v>#N/A</v>
      </c>
    </row>
    <row r="46" spans="2:25" s="301" customFormat="1" ht="14.25" thickBot="1">
      <c r="B46" s="302" t="s">
        <v>1443</v>
      </c>
      <c r="C46" s="300" t="s">
        <v>1444</v>
      </c>
      <c r="D46" s="404">
        <v>3.73E-09</v>
      </c>
      <c r="E46" s="405"/>
      <c r="F46" s="406"/>
      <c r="G46" s="405"/>
      <c r="H46" s="406"/>
      <c r="I46" s="407"/>
      <c r="J46" s="295"/>
      <c r="K46" s="295">
        <v>0</v>
      </c>
      <c r="L46" s="300"/>
      <c r="M46" s="302" t="s">
        <v>1443</v>
      </c>
      <c r="N46" s="300" t="s">
        <v>1444</v>
      </c>
      <c r="O46" s="408">
        <v>20</v>
      </c>
      <c r="P46" s="414"/>
      <c r="Q46" s="415">
        <v>0.00038380952380952384</v>
      </c>
      <c r="R46" s="411"/>
      <c r="S46" s="412">
        <v>0.1</v>
      </c>
      <c r="T46" s="413">
        <v>0.3838095238095238</v>
      </c>
      <c r="U46" s="402"/>
      <c r="V46" s="403">
        <v>0.1</v>
      </c>
      <c r="W46" s="301" t="e">
        <v>#N/A</v>
      </c>
      <c r="X46" s="301" t="e">
        <v>#N/A</v>
      </c>
      <c r="Y46" s="301" t="e">
        <v>#N/A</v>
      </c>
    </row>
    <row r="47" spans="2:25" s="301" customFormat="1" ht="14.25" thickBot="1">
      <c r="B47" s="302" t="s">
        <v>1445</v>
      </c>
      <c r="C47" s="300" t="s">
        <v>1446</v>
      </c>
      <c r="D47" s="404">
        <v>1.38E-05</v>
      </c>
      <c r="E47" s="405">
        <v>0.003181818181818182</v>
      </c>
      <c r="F47" s="406">
        <v>0.002799936628885262</v>
      </c>
      <c r="G47" s="405">
        <v>1.5151515151515152E-09</v>
      </c>
      <c r="H47" s="406">
        <v>4.6831955922865013E-11</v>
      </c>
      <c r="I47" s="407"/>
      <c r="J47" s="295"/>
      <c r="K47" s="295">
        <v>5.64</v>
      </c>
      <c r="L47" s="300">
        <v>0.313</v>
      </c>
      <c r="M47" s="302" t="s">
        <v>1445</v>
      </c>
      <c r="N47" s="300" t="s">
        <v>1446</v>
      </c>
      <c r="O47" s="408">
        <v>8</v>
      </c>
      <c r="P47" s="419">
        <v>8.3</v>
      </c>
      <c r="Q47" s="415">
        <v>0.00010857142857142856</v>
      </c>
      <c r="R47" s="427">
        <v>9.93015873015873E-05</v>
      </c>
      <c r="S47" s="412">
        <v>0.25</v>
      </c>
      <c r="T47" s="413">
        <v>0.10857142857142857</v>
      </c>
      <c r="U47" s="297">
        <v>0.09930158730158731</v>
      </c>
      <c r="V47" s="403">
        <v>0.25</v>
      </c>
      <c r="W47" s="301">
        <v>42.47444328108395</v>
      </c>
      <c r="X47" s="301">
        <v>91.66650428944345</v>
      </c>
      <c r="Y47" s="301">
        <v>200.83745376211183</v>
      </c>
    </row>
    <row r="48" spans="2:25" s="301" customFormat="1" ht="14.25" thickBot="1">
      <c r="B48" s="302" t="s">
        <v>1447</v>
      </c>
      <c r="C48" s="300" t="s">
        <v>1448</v>
      </c>
      <c r="D48" s="404">
        <v>0.0317</v>
      </c>
      <c r="E48" s="405">
        <v>0.3818181818181818</v>
      </c>
      <c r="F48" s="406">
        <v>0.2808501140926558</v>
      </c>
      <c r="G48" s="405">
        <v>1.818181818181818E-07</v>
      </c>
      <c r="H48" s="406">
        <v>4.697520661157025E-09</v>
      </c>
      <c r="I48" s="407"/>
      <c r="J48" s="295"/>
      <c r="K48" s="295">
        <v>2120</v>
      </c>
      <c r="L48" s="300">
        <v>41</v>
      </c>
      <c r="M48" s="302" t="s">
        <v>1447</v>
      </c>
      <c r="N48" s="300" t="s">
        <v>1448</v>
      </c>
      <c r="O48" s="408">
        <v>2000</v>
      </c>
      <c r="P48" s="413">
        <v>666.1</v>
      </c>
      <c r="Q48" s="417">
        <v>0.03951238095238095</v>
      </c>
      <c r="R48" s="428">
        <v>0.024266666666666666</v>
      </c>
      <c r="S48" s="412">
        <v>0.001</v>
      </c>
      <c r="T48" s="413">
        <v>39.51238095238095</v>
      </c>
      <c r="U48" s="297">
        <v>24.266666666666666</v>
      </c>
      <c r="V48" s="403">
        <v>0.001</v>
      </c>
      <c r="W48" s="301">
        <v>35.97283200497184</v>
      </c>
      <c r="X48" s="301">
        <v>107.65714745476751</v>
      </c>
      <c r="Y48" s="301">
        <v>329.1898006358953</v>
      </c>
    </row>
    <row r="49" spans="2:25" s="301" customFormat="1" ht="14.25" thickBot="1">
      <c r="B49" s="302" t="s">
        <v>1449</v>
      </c>
      <c r="C49" s="300" t="s">
        <v>1450</v>
      </c>
      <c r="D49" s="404"/>
      <c r="E49" s="405"/>
      <c r="F49" s="406"/>
      <c r="G49" s="405"/>
      <c r="H49" s="406"/>
      <c r="I49" s="407"/>
      <c r="J49" s="295"/>
      <c r="K49" s="295">
        <v>0</v>
      </c>
      <c r="L49" s="300"/>
      <c r="M49" s="302" t="s">
        <v>1449</v>
      </c>
      <c r="N49" s="300" t="s">
        <v>1450</v>
      </c>
      <c r="O49" s="418"/>
      <c r="P49" s="409"/>
      <c r="Q49" s="410" t="s">
        <v>2172</v>
      </c>
      <c r="R49" s="411"/>
      <c r="S49" s="412" t="s">
        <v>2172</v>
      </c>
      <c r="T49" s="413" t="e">
        <v>#N/A</v>
      </c>
      <c r="U49" s="297"/>
      <c r="V49" s="403" t="e">
        <v>#N/A</v>
      </c>
      <c r="W49" s="301" t="e">
        <v>#N/A</v>
      </c>
      <c r="X49" s="301" t="e">
        <v>#N/A</v>
      </c>
      <c r="Y49" s="301" t="e">
        <v>#N/A</v>
      </c>
    </row>
    <row r="50" spans="2:25" s="301" customFormat="1" ht="14.25" thickBot="1">
      <c r="B50" s="302" t="s">
        <v>1451</v>
      </c>
      <c r="C50" s="300" t="s">
        <v>1452</v>
      </c>
      <c r="D50" s="404">
        <v>8.24E-11</v>
      </c>
      <c r="E50" s="405"/>
      <c r="F50" s="406"/>
      <c r="G50" s="405"/>
      <c r="H50" s="406"/>
      <c r="I50" s="407"/>
      <c r="J50" s="295"/>
      <c r="K50" s="295">
        <v>0</v>
      </c>
      <c r="L50" s="300"/>
      <c r="M50" s="302" t="s">
        <v>1451</v>
      </c>
      <c r="N50" s="300" t="s">
        <v>1452</v>
      </c>
      <c r="O50" s="418"/>
      <c r="P50" s="409"/>
      <c r="Q50" s="410" t="s">
        <v>2172</v>
      </c>
      <c r="R50" s="411"/>
      <c r="S50" s="412" t="s">
        <v>2172</v>
      </c>
      <c r="T50" s="413" t="e">
        <v>#N/A</v>
      </c>
      <c r="U50" s="297"/>
      <c r="V50" s="403" t="e">
        <v>#N/A</v>
      </c>
      <c r="W50" s="301" t="e">
        <v>#N/A</v>
      </c>
      <c r="X50" s="301" t="e">
        <v>#N/A</v>
      </c>
      <c r="Y50" s="301" t="e">
        <v>#N/A</v>
      </c>
    </row>
    <row r="51" spans="2:25" s="301" customFormat="1" ht="14.25" thickBot="1">
      <c r="B51" s="302" t="s">
        <v>1453</v>
      </c>
      <c r="C51" s="300" t="s">
        <v>1454</v>
      </c>
      <c r="D51" s="404">
        <v>2.31E-05</v>
      </c>
      <c r="E51" s="405">
        <v>0.6</v>
      </c>
      <c r="F51" s="406">
        <v>0.11518125864266154</v>
      </c>
      <c r="G51" s="405">
        <v>2.8571428571428575E-07</v>
      </c>
      <c r="H51" s="406">
        <v>1.9265306122448983E-09</v>
      </c>
      <c r="I51" s="407"/>
      <c r="J51" s="295"/>
      <c r="K51" s="295">
        <v>114</v>
      </c>
      <c r="L51" s="300"/>
      <c r="M51" s="302" t="s">
        <v>1453</v>
      </c>
      <c r="N51" s="300" t="s">
        <v>1454</v>
      </c>
      <c r="O51" s="408">
        <v>1400</v>
      </c>
      <c r="P51" s="419">
        <v>84.6</v>
      </c>
      <c r="Q51" s="417">
        <v>0.027893333333333332</v>
      </c>
      <c r="R51" s="422">
        <v>0.0056</v>
      </c>
      <c r="S51" s="412">
        <v>0.0014000000000000002</v>
      </c>
      <c r="T51" s="413">
        <v>27.89333333333333</v>
      </c>
      <c r="U51" s="297">
        <v>5.6</v>
      </c>
      <c r="V51" s="403">
        <v>0.0014000000000000002</v>
      </c>
      <c r="W51" s="301">
        <v>0.00300872231891917</v>
      </c>
      <c r="X51" s="301">
        <v>0.3903524611914614</v>
      </c>
      <c r="Y51" s="301">
        <v>55.71436760565628</v>
      </c>
    </row>
    <row r="52" spans="2:25" s="301" customFormat="1" ht="14.25" thickBot="1">
      <c r="B52" s="302" t="s">
        <v>1455</v>
      </c>
      <c r="C52" s="300" t="s">
        <v>1456</v>
      </c>
      <c r="D52" s="404">
        <v>1.94E-17</v>
      </c>
      <c r="E52" s="405"/>
      <c r="F52" s="406"/>
      <c r="G52" s="405"/>
      <c r="H52" s="406"/>
      <c r="I52" s="407"/>
      <c r="J52" s="295"/>
      <c r="K52" s="295">
        <v>115</v>
      </c>
      <c r="L52" s="300"/>
      <c r="M52" s="302" t="s">
        <v>1455</v>
      </c>
      <c r="N52" s="300" t="s">
        <v>1456</v>
      </c>
      <c r="O52" s="408">
        <v>3000</v>
      </c>
      <c r="P52" s="409"/>
      <c r="Q52" s="426" t="s">
        <v>2172</v>
      </c>
      <c r="R52" s="411"/>
      <c r="S52" s="412" t="s">
        <v>641</v>
      </c>
      <c r="T52" s="413" t="e">
        <v>#DIV/0!</v>
      </c>
      <c r="U52" s="297"/>
      <c r="V52" s="403">
        <v>0</v>
      </c>
      <c r="W52" s="301" t="e">
        <v>#N/A</v>
      </c>
      <c r="X52" s="301" t="e">
        <v>#N/A</v>
      </c>
      <c r="Y52" s="301" t="e">
        <v>#N/A</v>
      </c>
    </row>
    <row r="53" spans="2:25" s="301" customFormat="1" ht="14.25" thickBot="1">
      <c r="B53" s="302" t="s">
        <v>1457</v>
      </c>
      <c r="C53" s="300" t="s">
        <v>1458</v>
      </c>
      <c r="D53" s="404">
        <v>0.325</v>
      </c>
      <c r="E53" s="405"/>
      <c r="F53" s="406"/>
      <c r="G53" s="405"/>
      <c r="H53" s="406"/>
      <c r="I53" s="407"/>
      <c r="J53" s="295"/>
      <c r="K53" s="295">
        <v>0</v>
      </c>
      <c r="L53" s="300"/>
      <c r="M53" s="302" t="s">
        <v>1457</v>
      </c>
      <c r="N53" s="300" t="s">
        <v>1458</v>
      </c>
      <c r="O53" s="418"/>
      <c r="P53" s="409"/>
      <c r="Q53" s="410" t="s">
        <v>2172</v>
      </c>
      <c r="R53" s="411"/>
      <c r="S53" s="412" t="s">
        <v>2172</v>
      </c>
      <c r="T53" s="413" t="e">
        <v>#N/A</v>
      </c>
      <c r="U53" s="297"/>
      <c r="V53" s="403" t="e">
        <v>#N/A</v>
      </c>
      <c r="W53" s="301" t="e">
        <v>#N/A</v>
      </c>
      <c r="X53" s="301" t="e">
        <v>#N/A</v>
      </c>
      <c r="Y53" s="301" t="e">
        <v>#N/A</v>
      </c>
    </row>
    <row r="54" spans="2:25" s="301" customFormat="1" ht="14.25" thickBot="1">
      <c r="B54" s="302" t="s">
        <v>1459</v>
      </c>
      <c r="C54" s="300" t="s">
        <v>1460</v>
      </c>
      <c r="D54" s="404">
        <v>0.000108</v>
      </c>
      <c r="E54" s="405">
        <v>0.04285714285714286</v>
      </c>
      <c r="F54" s="406">
        <v>0.026021362694911208</v>
      </c>
      <c r="G54" s="405">
        <v>2.0408163265306123E-08</v>
      </c>
      <c r="H54" s="406">
        <v>4.352353186172428E-10</v>
      </c>
      <c r="I54" s="407"/>
      <c r="J54" s="295" t="s">
        <v>1461</v>
      </c>
      <c r="K54" s="295">
        <v>160</v>
      </c>
      <c r="L54" s="300">
        <v>0.245</v>
      </c>
      <c r="M54" s="302" t="s">
        <v>1459</v>
      </c>
      <c r="N54" s="300" t="s">
        <v>1460</v>
      </c>
      <c r="O54" s="408">
        <v>200</v>
      </c>
      <c r="P54" s="413">
        <v>118</v>
      </c>
      <c r="Q54" s="421">
        <v>0.003908272642390289</v>
      </c>
      <c r="R54" s="422">
        <v>0.0024482539682539684</v>
      </c>
      <c r="S54" s="412">
        <v>0.0102</v>
      </c>
      <c r="T54" s="413">
        <v>3.908272642390289</v>
      </c>
      <c r="U54" s="297">
        <v>2.4482539682539683</v>
      </c>
      <c r="V54" s="403">
        <v>0.0102</v>
      </c>
      <c r="W54" s="301">
        <v>41.10223082313532</v>
      </c>
      <c r="X54" s="301">
        <v>118.36668474329966</v>
      </c>
      <c r="Y54" s="301">
        <v>348.01766165153794</v>
      </c>
    </row>
    <row r="55" spans="2:25" s="301" customFormat="1" ht="14.25" thickBot="1">
      <c r="B55" s="302" t="s">
        <v>1462</v>
      </c>
      <c r="C55" s="300" t="s">
        <v>1463</v>
      </c>
      <c r="D55" s="404"/>
      <c r="E55" s="405"/>
      <c r="F55" s="406"/>
      <c r="G55" s="405"/>
      <c r="H55" s="406"/>
      <c r="I55" s="407"/>
      <c r="J55" s="295"/>
      <c r="K55" s="295">
        <v>0</v>
      </c>
      <c r="L55" s="300"/>
      <c r="M55" s="302" t="s">
        <v>1462</v>
      </c>
      <c r="N55" s="300" t="s">
        <v>1463</v>
      </c>
      <c r="O55" s="418"/>
      <c r="P55" s="419"/>
      <c r="Q55" s="410" t="s">
        <v>2172</v>
      </c>
      <c r="R55" s="411"/>
      <c r="S55" s="412" t="s">
        <v>2172</v>
      </c>
      <c r="T55" s="413" t="e">
        <v>#N/A</v>
      </c>
      <c r="U55" s="297"/>
      <c r="V55" s="403" t="e">
        <v>#N/A</v>
      </c>
      <c r="W55" s="301" t="e">
        <v>#N/A</v>
      </c>
      <c r="X55" s="301" t="e">
        <v>#N/A</v>
      </c>
      <c r="Y55" s="301" t="e">
        <v>#N/A</v>
      </c>
    </row>
    <row r="56" spans="2:25" s="301" customFormat="1" ht="14.25" thickBot="1">
      <c r="B56" s="302" t="s">
        <v>1464</v>
      </c>
      <c r="C56" s="300" t="s">
        <v>1465</v>
      </c>
      <c r="D56" s="404">
        <v>14.4</v>
      </c>
      <c r="E56" s="405"/>
      <c r="F56" s="406"/>
      <c r="G56" s="405"/>
      <c r="H56" s="406"/>
      <c r="I56" s="407"/>
      <c r="J56" s="295"/>
      <c r="K56" s="295">
        <v>59400000</v>
      </c>
      <c r="L56" s="300"/>
      <c r="M56" s="302" t="s">
        <v>1464</v>
      </c>
      <c r="N56" s="300" t="s">
        <v>1465</v>
      </c>
      <c r="O56" s="408">
        <v>2000000</v>
      </c>
      <c r="P56" s="409"/>
      <c r="Q56" s="426">
        <v>39.52379809523809</v>
      </c>
      <c r="R56" s="411"/>
      <c r="S56" s="412">
        <v>1E-06</v>
      </c>
      <c r="T56" s="413">
        <v>39523.79809523809</v>
      </c>
      <c r="U56" s="297"/>
      <c r="V56" s="403">
        <v>1E-06</v>
      </c>
      <c r="W56" s="301" t="e">
        <v>#N/A</v>
      </c>
      <c r="X56" s="301" t="e">
        <v>#N/A</v>
      </c>
      <c r="Y56" s="301" t="e">
        <v>#N/A</v>
      </c>
    </row>
    <row r="57" spans="2:25" s="301" customFormat="1" ht="14.25" thickBot="1">
      <c r="B57" s="302" t="s">
        <v>1466</v>
      </c>
      <c r="C57" s="300" t="s">
        <v>1467</v>
      </c>
      <c r="D57" s="404">
        <v>8.44E-05</v>
      </c>
      <c r="E57" s="405"/>
      <c r="F57" s="406"/>
      <c r="G57" s="405"/>
      <c r="H57" s="406"/>
      <c r="I57" s="407"/>
      <c r="J57" s="295" t="s">
        <v>1468</v>
      </c>
      <c r="K57" s="295">
        <v>4.47</v>
      </c>
      <c r="L57" s="300"/>
      <c r="M57" s="302" t="s">
        <v>1466</v>
      </c>
      <c r="N57" s="300" t="s">
        <v>1467</v>
      </c>
      <c r="O57" s="418"/>
      <c r="P57" s="413"/>
      <c r="Q57" s="410" t="s">
        <v>2172</v>
      </c>
      <c r="R57" s="411"/>
      <c r="S57" s="412" t="s">
        <v>2172</v>
      </c>
      <c r="T57" s="413" t="e">
        <v>#N/A</v>
      </c>
      <c r="U57" s="297"/>
      <c r="V57" s="403" t="e">
        <v>#N/A</v>
      </c>
      <c r="W57" s="301" t="e">
        <v>#N/A</v>
      </c>
      <c r="X57" s="301" t="e">
        <v>#N/A</v>
      </c>
      <c r="Y57" s="301" t="e">
        <v>#N/A</v>
      </c>
    </row>
    <row r="58" spans="2:25" s="301" customFormat="1" ht="14.25" thickBot="1">
      <c r="B58" s="302" t="s">
        <v>1469</v>
      </c>
      <c r="C58" s="300" t="s">
        <v>1470</v>
      </c>
      <c r="D58" s="404">
        <v>9770000</v>
      </c>
      <c r="E58" s="405"/>
      <c r="F58" s="406"/>
      <c r="G58" s="405"/>
      <c r="H58" s="406"/>
      <c r="I58" s="407"/>
      <c r="J58" s="295"/>
      <c r="K58" s="295"/>
      <c r="L58" s="300"/>
      <c r="M58" s="302" t="s">
        <v>1469</v>
      </c>
      <c r="N58" s="300" t="s">
        <v>1470</v>
      </c>
      <c r="O58" s="418"/>
      <c r="P58" s="409"/>
      <c r="Q58" s="410" t="s">
        <v>2172</v>
      </c>
      <c r="R58" s="411"/>
      <c r="S58" s="412" t="s">
        <v>2172</v>
      </c>
      <c r="T58" s="413" t="e">
        <v>#N/A</v>
      </c>
      <c r="U58" s="297"/>
      <c r="V58" s="403" t="e">
        <v>#N/A</v>
      </c>
      <c r="W58" s="301" t="e">
        <v>#N/A</v>
      </c>
      <c r="X58" s="301" t="e">
        <v>#N/A</v>
      </c>
      <c r="Y58" s="301" t="e">
        <v>#N/A</v>
      </c>
    </row>
    <row r="59" spans="2:25" s="301" customFormat="1" ht="14.25" thickBot="1">
      <c r="B59" s="302" t="s">
        <v>1471</v>
      </c>
      <c r="C59" s="300" t="s">
        <v>1472</v>
      </c>
      <c r="D59" s="404">
        <v>0.0135</v>
      </c>
      <c r="E59" s="405">
        <v>0.0328125</v>
      </c>
      <c r="F59" s="406">
        <v>0.04546488781062742</v>
      </c>
      <c r="G59" s="405">
        <v>1.5625E-08</v>
      </c>
      <c r="H59" s="406">
        <v>7.604492187500001E-10</v>
      </c>
      <c r="I59" s="407"/>
      <c r="J59" s="295" t="s">
        <v>1473</v>
      </c>
      <c r="K59" s="295">
        <v>175</v>
      </c>
      <c r="L59" s="300">
        <v>7.35</v>
      </c>
      <c r="M59" s="302" t="s">
        <v>1471</v>
      </c>
      <c r="N59" s="300" t="s">
        <v>1472</v>
      </c>
      <c r="O59" s="408">
        <v>95</v>
      </c>
      <c r="P59" s="419">
        <v>17.2</v>
      </c>
      <c r="Q59" s="421">
        <v>0.002327418546365915</v>
      </c>
      <c r="R59" s="427">
        <v>0.0005184761904761905</v>
      </c>
      <c r="S59" s="412">
        <v>0.013300000000000001</v>
      </c>
      <c r="T59" s="413">
        <v>2.327418546365915</v>
      </c>
      <c r="U59" s="297">
        <v>0.5184761904761905</v>
      </c>
      <c r="V59" s="403">
        <v>0.013300000000000001</v>
      </c>
      <c r="W59" s="301">
        <v>29.463357616990034</v>
      </c>
      <c r="X59" s="301">
        <v>44.124093762811746</v>
      </c>
      <c r="Y59" s="301">
        <v>66.605281502748</v>
      </c>
    </row>
    <row r="60" spans="2:25" s="301" customFormat="1" ht="14.25" thickBot="1">
      <c r="B60" s="302" t="s">
        <v>1474</v>
      </c>
      <c r="C60" s="300" t="s">
        <v>1475</v>
      </c>
      <c r="D60" s="404">
        <v>0.323</v>
      </c>
      <c r="E60" s="405"/>
      <c r="F60" s="406"/>
      <c r="G60" s="405"/>
      <c r="H60" s="406"/>
      <c r="I60" s="407"/>
      <c r="J60" s="295"/>
      <c r="K60" s="295">
        <v>7430000</v>
      </c>
      <c r="L60" s="300"/>
      <c r="M60" s="302" t="s">
        <v>1474</v>
      </c>
      <c r="N60" s="300" t="s">
        <v>1475</v>
      </c>
      <c r="O60" s="408">
        <v>1800000</v>
      </c>
      <c r="P60" s="409"/>
      <c r="Q60" s="426">
        <v>35.72293229437229</v>
      </c>
      <c r="R60" s="411"/>
      <c r="S60" s="412">
        <v>1.1E-06</v>
      </c>
      <c r="T60" s="413">
        <v>35722.932294372295</v>
      </c>
      <c r="U60" s="297"/>
      <c r="V60" s="403">
        <v>1.1E-06</v>
      </c>
      <c r="W60" s="301" t="e">
        <v>#N/A</v>
      </c>
      <c r="X60" s="301" t="e">
        <v>#N/A</v>
      </c>
      <c r="Y60" s="301" t="e">
        <v>#N/A</v>
      </c>
    </row>
    <row r="61" spans="2:25" s="301" customFormat="1" ht="14.25" thickBot="1">
      <c r="B61" s="302" t="s">
        <v>1476</v>
      </c>
      <c r="C61" s="300" t="s">
        <v>1477</v>
      </c>
      <c r="D61" s="404">
        <v>479000000000000</v>
      </c>
      <c r="E61" s="405"/>
      <c r="F61" s="406"/>
      <c r="G61" s="405"/>
      <c r="H61" s="406"/>
      <c r="I61" s="407"/>
      <c r="J61" s="295"/>
      <c r="K61" s="295"/>
      <c r="L61" s="300"/>
      <c r="M61" s="302" t="s">
        <v>1476</v>
      </c>
      <c r="N61" s="300" t="s">
        <v>1477</v>
      </c>
      <c r="O61" s="418"/>
      <c r="P61" s="409"/>
      <c r="Q61" s="426" t="s">
        <v>2172</v>
      </c>
      <c r="R61" s="411"/>
      <c r="S61" s="412" t="s">
        <v>2172</v>
      </c>
      <c r="T61" s="413" t="e">
        <v>#N/A</v>
      </c>
      <c r="U61" s="297"/>
      <c r="V61" s="403" t="e">
        <v>#N/A</v>
      </c>
      <c r="W61" s="301" t="e">
        <v>#N/A</v>
      </c>
      <c r="X61" s="301" t="e">
        <v>#N/A</v>
      </c>
      <c r="Y61" s="301" t="e">
        <v>#N/A</v>
      </c>
    </row>
    <row r="62" spans="2:25" s="301" customFormat="1" ht="14.25" thickBot="1">
      <c r="B62" s="302" t="s">
        <v>1478</v>
      </c>
      <c r="C62" s="300" t="s">
        <v>1479</v>
      </c>
      <c r="D62" s="404">
        <v>2.85E-07</v>
      </c>
      <c r="E62" s="405"/>
      <c r="F62" s="406"/>
      <c r="G62" s="405"/>
      <c r="H62" s="406"/>
      <c r="I62" s="407"/>
      <c r="J62" s="295"/>
      <c r="K62" s="295">
        <v>471</v>
      </c>
      <c r="L62" s="300"/>
      <c r="M62" s="302" t="s">
        <v>1478</v>
      </c>
      <c r="N62" s="300" t="s">
        <v>1479</v>
      </c>
      <c r="O62" s="408">
        <v>8000</v>
      </c>
      <c r="P62" s="409"/>
      <c r="Q62" s="410" t="s">
        <v>2172</v>
      </c>
      <c r="R62" s="411"/>
      <c r="S62" s="412" t="s">
        <v>641</v>
      </c>
      <c r="T62" s="413" t="e">
        <v>#DIV/0!</v>
      </c>
      <c r="U62" s="297"/>
      <c r="V62" s="403">
        <v>0</v>
      </c>
      <c r="W62" s="301" t="e">
        <v>#N/A</v>
      </c>
      <c r="X62" s="301" t="e">
        <v>#N/A</v>
      </c>
      <c r="Y62" s="301" t="e">
        <v>#N/A</v>
      </c>
    </row>
    <row r="63" spans="2:25" s="301" customFormat="1" ht="14.25" thickBot="1">
      <c r="B63" s="302" t="s">
        <v>1480</v>
      </c>
      <c r="C63" s="300" t="s">
        <v>1481</v>
      </c>
      <c r="D63" s="404">
        <v>1.29</v>
      </c>
      <c r="E63" s="405">
        <v>29.577464788732396</v>
      </c>
      <c r="F63" s="406">
        <v>4.483126650826311</v>
      </c>
      <c r="G63" s="405">
        <v>1.4084507042253522E-05</v>
      </c>
      <c r="H63" s="406">
        <v>7.498512199960326E-08</v>
      </c>
      <c r="I63" s="407"/>
      <c r="J63" s="295" t="s">
        <v>1482</v>
      </c>
      <c r="K63" s="295">
        <v>7430000</v>
      </c>
      <c r="L63" s="300"/>
      <c r="M63" s="302" t="s">
        <v>1480</v>
      </c>
      <c r="N63" s="300" t="s">
        <v>1481</v>
      </c>
      <c r="O63" s="408">
        <v>1400000</v>
      </c>
      <c r="P63" s="409"/>
      <c r="Q63" s="410">
        <v>27.904750476190475</v>
      </c>
      <c r="R63" s="411"/>
      <c r="S63" s="412">
        <v>1.4E-06</v>
      </c>
      <c r="T63" s="413">
        <v>27904.750476190475</v>
      </c>
      <c r="U63" s="297"/>
      <c r="V63" s="403">
        <v>1.4E-06</v>
      </c>
      <c r="W63" s="301">
        <v>84.72974981578695</v>
      </c>
      <c r="X63" s="301">
        <v>3891.3359173239137</v>
      </c>
      <c r="Y63" s="301">
        <v>192642.9216614663</v>
      </c>
    </row>
    <row r="64" spans="2:25" s="301" customFormat="1" ht="14.25" thickBot="1">
      <c r="B64" s="302" t="s">
        <v>1483</v>
      </c>
      <c r="C64" s="300" t="s">
        <v>1484</v>
      </c>
      <c r="D64" s="404">
        <v>23600000</v>
      </c>
      <c r="E64" s="405"/>
      <c r="F64" s="406"/>
      <c r="G64" s="405"/>
      <c r="H64" s="406"/>
      <c r="I64" s="407"/>
      <c r="J64" s="295"/>
      <c r="K64" s="295"/>
      <c r="L64" s="300"/>
      <c r="M64" s="302" t="s">
        <v>1483</v>
      </c>
      <c r="N64" s="300" t="s">
        <v>1484</v>
      </c>
      <c r="O64" s="418"/>
      <c r="P64" s="409"/>
      <c r="Q64" s="410" t="s">
        <v>2172</v>
      </c>
      <c r="R64" s="411"/>
      <c r="S64" s="412" t="s">
        <v>2172</v>
      </c>
      <c r="T64" s="413" t="e">
        <v>#N/A</v>
      </c>
      <c r="U64" s="297"/>
      <c r="V64" s="403" t="e">
        <v>#N/A</v>
      </c>
      <c r="W64" s="301" t="e">
        <v>#N/A</v>
      </c>
      <c r="X64" s="301" t="e">
        <v>#N/A</v>
      </c>
      <c r="Y64" s="301" t="e">
        <v>#N/A</v>
      </c>
    </row>
    <row r="65" spans="2:25" s="301" customFormat="1" ht="14.25" thickBot="1">
      <c r="B65" s="302" t="s">
        <v>1485</v>
      </c>
      <c r="C65" s="300" t="s">
        <v>1486</v>
      </c>
      <c r="D65" s="404">
        <v>2.36E-09</v>
      </c>
      <c r="E65" s="405"/>
      <c r="F65" s="406"/>
      <c r="G65" s="405"/>
      <c r="H65" s="406"/>
      <c r="I65" s="407"/>
      <c r="J65" s="295"/>
      <c r="K65" s="295">
        <v>27</v>
      </c>
      <c r="L65" s="300"/>
      <c r="M65" s="302" t="s">
        <v>1485</v>
      </c>
      <c r="N65" s="300" t="s">
        <v>1486</v>
      </c>
      <c r="O65" s="418"/>
      <c r="P65" s="409"/>
      <c r="Q65" s="410" t="s">
        <v>2172</v>
      </c>
      <c r="R65" s="411"/>
      <c r="S65" s="412" t="s">
        <v>2172</v>
      </c>
      <c r="T65" s="413" t="e">
        <v>#N/A</v>
      </c>
      <c r="U65" s="297"/>
      <c r="V65" s="403" t="e">
        <v>#N/A</v>
      </c>
      <c r="W65" s="301" t="e">
        <v>#N/A</v>
      </c>
      <c r="X65" s="301" t="e">
        <v>#N/A</v>
      </c>
      <c r="Y65" s="301" t="e">
        <v>#N/A</v>
      </c>
    </row>
    <row r="66" spans="2:25" s="301" customFormat="1" ht="14.25" thickBot="1">
      <c r="B66" s="302" t="s">
        <v>1487</v>
      </c>
      <c r="C66" s="300" t="s">
        <v>1488</v>
      </c>
      <c r="D66" s="404">
        <v>0.766</v>
      </c>
      <c r="E66" s="405">
        <v>840</v>
      </c>
      <c r="F66" s="406">
        <v>411.33374908489463</v>
      </c>
      <c r="G66" s="405">
        <v>0.0004</v>
      </c>
      <c r="H66" s="406">
        <v>6.88E-06</v>
      </c>
      <c r="I66" s="407"/>
      <c r="J66" s="295"/>
      <c r="K66" s="295">
        <v>7430000</v>
      </c>
      <c r="L66" s="300"/>
      <c r="M66" s="302" t="s">
        <v>1487</v>
      </c>
      <c r="N66" s="300" t="s">
        <v>1488</v>
      </c>
      <c r="O66" s="408">
        <v>20000</v>
      </c>
      <c r="P66" s="409"/>
      <c r="Q66" s="425">
        <v>0.39522666666666667</v>
      </c>
      <c r="R66" s="411"/>
      <c r="S66" s="412">
        <v>0.0001</v>
      </c>
      <c r="T66" s="413">
        <v>395.2266666666667</v>
      </c>
      <c r="U66" s="297"/>
      <c r="V66" s="403">
        <v>0.0001</v>
      </c>
      <c r="W66" s="301">
        <v>806.9842515454601</v>
      </c>
      <c r="X66" s="301">
        <v>5963.2194701260405</v>
      </c>
      <c r="Y66" s="301">
        <v>45827.82957257989</v>
      </c>
    </row>
    <row r="67" spans="2:25" s="301" customFormat="1" ht="14.25" thickBot="1">
      <c r="B67" s="302" t="s">
        <v>1489</v>
      </c>
      <c r="C67" s="300" t="s">
        <v>1490</v>
      </c>
      <c r="D67" s="404">
        <v>32.3</v>
      </c>
      <c r="E67" s="405"/>
      <c r="F67" s="406"/>
      <c r="G67" s="405"/>
      <c r="H67" s="406"/>
      <c r="I67" s="407"/>
      <c r="J67" s="295"/>
      <c r="K67" s="295">
        <v>49500000</v>
      </c>
      <c r="L67" s="300"/>
      <c r="M67" s="302" t="s">
        <v>1489</v>
      </c>
      <c r="N67" s="300" t="s">
        <v>1490</v>
      </c>
      <c r="O67" s="408">
        <v>2600000</v>
      </c>
      <c r="P67" s="409"/>
      <c r="Q67" s="410">
        <v>51.08179565323566</v>
      </c>
      <c r="R67" s="411"/>
      <c r="S67" s="412">
        <v>7.799999999999999E-07</v>
      </c>
      <c r="T67" s="413">
        <v>51081.79565323566</v>
      </c>
      <c r="U67" s="297"/>
      <c r="V67" s="403">
        <v>7.799999999999999E-07</v>
      </c>
      <c r="W67" s="301" t="e">
        <v>#N/A</v>
      </c>
      <c r="X67" s="301" t="e">
        <v>#N/A</v>
      </c>
      <c r="Y67" s="301" t="e">
        <v>#N/A</v>
      </c>
    </row>
    <row r="68" spans="2:25" s="301" customFormat="1" ht="14.25" thickBot="1">
      <c r="B68" s="302" t="s">
        <v>1491</v>
      </c>
      <c r="C68" s="300" t="s">
        <v>1492</v>
      </c>
      <c r="D68" s="404">
        <v>1.2E+20</v>
      </c>
      <c r="E68" s="405"/>
      <c r="F68" s="406"/>
      <c r="G68" s="405"/>
      <c r="H68" s="406"/>
      <c r="I68" s="407"/>
      <c r="J68" s="295"/>
      <c r="K68" s="295"/>
      <c r="L68" s="300"/>
      <c r="M68" s="302" t="s">
        <v>1491</v>
      </c>
      <c r="N68" s="300" t="s">
        <v>1492</v>
      </c>
      <c r="O68" s="408"/>
      <c r="P68" s="409"/>
      <c r="Q68" s="410" t="s">
        <v>2172</v>
      </c>
      <c r="R68" s="411"/>
      <c r="S68" s="412" t="s">
        <v>2172</v>
      </c>
      <c r="T68" s="413" t="e">
        <v>#N/A</v>
      </c>
      <c r="U68" s="297"/>
      <c r="V68" s="403" t="e">
        <v>#N/A</v>
      </c>
      <c r="W68" s="301" t="e">
        <v>#N/A</v>
      </c>
      <c r="X68" s="301" t="e">
        <v>#N/A</v>
      </c>
      <c r="Y68" s="301" t="e">
        <v>#N/A</v>
      </c>
    </row>
    <row r="69" spans="2:25" s="301" customFormat="1" ht="14.25" thickBot="1">
      <c r="B69" s="302" t="s">
        <v>1493</v>
      </c>
      <c r="C69" s="300" t="s">
        <v>1494</v>
      </c>
      <c r="D69" s="404">
        <v>32.3</v>
      </c>
      <c r="E69" s="405"/>
      <c r="F69" s="406"/>
      <c r="G69" s="405"/>
      <c r="H69" s="406"/>
      <c r="I69" s="407"/>
      <c r="J69" s="295"/>
      <c r="K69" s="295">
        <v>29700000</v>
      </c>
      <c r="L69" s="300"/>
      <c r="M69" s="302" t="s">
        <v>1493</v>
      </c>
      <c r="N69" s="300" t="s">
        <v>1494</v>
      </c>
      <c r="O69" s="408">
        <v>800000</v>
      </c>
      <c r="P69" s="409"/>
      <c r="Q69" s="410">
        <v>15.80951238095238</v>
      </c>
      <c r="R69" s="411"/>
      <c r="S69" s="412">
        <v>2.5E-06</v>
      </c>
      <c r="T69" s="413">
        <v>15809.512380952381</v>
      </c>
      <c r="U69" s="297"/>
      <c r="V69" s="403">
        <v>2.5E-06</v>
      </c>
      <c r="W69" s="301" t="e">
        <v>#N/A</v>
      </c>
      <c r="X69" s="301" t="e">
        <v>#N/A</v>
      </c>
      <c r="Y69" s="301" t="e">
        <v>#N/A</v>
      </c>
    </row>
    <row r="70" spans="2:25" s="301" customFormat="1" ht="14.25" thickBot="1">
      <c r="B70" s="302" t="s">
        <v>1495</v>
      </c>
      <c r="C70" s="300" t="s">
        <v>1496</v>
      </c>
      <c r="D70" s="404">
        <v>0.000358</v>
      </c>
      <c r="E70" s="405"/>
      <c r="F70" s="406"/>
      <c r="G70" s="405"/>
      <c r="H70" s="406"/>
      <c r="I70" s="407"/>
      <c r="J70" s="295"/>
      <c r="K70" s="295">
        <v>0.1</v>
      </c>
      <c r="L70" s="300"/>
      <c r="M70" s="302" t="s">
        <v>1495</v>
      </c>
      <c r="N70" s="300" t="s">
        <v>1496</v>
      </c>
      <c r="O70" s="418"/>
      <c r="P70" s="409"/>
      <c r="Q70" s="410" t="s">
        <v>2172</v>
      </c>
      <c r="R70" s="411"/>
      <c r="S70" s="412" t="s">
        <v>2172</v>
      </c>
      <c r="T70" s="413" t="e">
        <v>#N/A</v>
      </c>
      <c r="U70" s="297"/>
      <c r="V70" s="403" t="e">
        <v>#N/A</v>
      </c>
      <c r="W70" s="301" t="e">
        <v>#N/A</v>
      </c>
      <c r="X70" s="301" t="e">
        <v>#N/A</v>
      </c>
      <c r="Y70" s="301" t="e">
        <v>#N/A</v>
      </c>
    </row>
    <row r="71" spans="2:25" s="301" customFormat="1" ht="14.25" thickBot="1">
      <c r="B71" s="302" t="s">
        <v>1497</v>
      </c>
      <c r="C71" s="300" t="s">
        <v>1498</v>
      </c>
      <c r="D71" s="409">
        <v>1</v>
      </c>
      <c r="E71" s="429">
        <v>1</v>
      </c>
      <c r="F71" s="430">
        <v>1</v>
      </c>
      <c r="G71" s="405">
        <v>4.761904761904762E-07</v>
      </c>
      <c r="H71" s="406">
        <v>1.672607709750567E-08</v>
      </c>
      <c r="I71" s="407"/>
      <c r="J71" s="295"/>
      <c r="K71" s="295">
        <v>9580</v>
      </c>
      <c r="L71" s="300"/>
      <c r="M71" s="302" t="s">
        <v>1497</v>
      </c>
      <c r="N71" s="300" t="s">
        <v>1498</v>
      </c>
      <c r="O71" s="408">
        <v>200</v>
      </c>
      <c r="P71" s="419">
        <v>13.6</v>
      </c>
      <c r="Q71" s="421">
        <v>0.003957787397787398</v>
      </c>
      <c r="R71" s="427">
        <v>0.0009051851851851851</v>
      </c>
      <c r="S71" s="412">
        <v>0.009899999999999999</v>
      </c>
      <c r="T71" s="413">
        <v>3.957787397787398</v>
      </c>
      <c r="U71" s="297">
        <v>0.9051851851851851</v>
      </c>
      <c r="V71" s="403">
        <v>0.009899999999999999</v>
      </c>
      <c r="W71" s="301">
        <v>1.9076532407966114</v>
      </c>
      <c r="X71" s="301">
        <v>12.08644482160605</v>
      </c>
      <c r="Y71" s="301">
        <v>79.39995609127834</v>
      </c>
    </row>
    <row r="72" spans="2:25" s="301" customFormat="1" ht="14.25" thickBot="1">
      <c r="B72" s="302" t="s">
        <v>1499</v>
      </c>
      <c r="C72" s="300" t="s">
        <v>1500</v>
      </c>
      <c r="D72" s="404">
        <v>3.96E-08</v>
      </c>
      <c r="E72" s="405"/>
      <c r="F72" s="406"/>
      <c r="G72" s="405"/>
      <c r="H72" s="406"/>
      <c r="I72" s="407"/>
      <c r="J72" s="295"/>
      <c r="K72" s="295">
        <v>424</v>
      </c>
      <c r="L72" s="300"/>
      <c r="M72" s="302" t="s">
        <v>1499</v>
      </c>
      <c r="N72" s="300" t="s">
        <v>1500</v>
      </c>
      <c r="O72" s="418"/>
      <c r="P72" s="409"/>
      <c r="Q72" s="421" t="s">
        <v>2172</v>
      </c>
      <c r="R72" s="411"/>
      <c r="S72" s="412" t="s">
        <v>2172</v>
      </c>
      <c r="T72" s="413" t="e">
        <v>#N/A</v>
      </c>
      <c r="U72" s="297"/>
      <c r="V72" s="403" t="e">
        <v>#N/A</v>
      </c>
      <c r="W72" s="301" t="e">
        <v>#N/A</v>
      </c>
      <c r="X72" s="301" t="e">
        <v>#N/A</v>
      </c>
      <c r="Y72" s="301" t="e">
        <v>#N/A</v>
      </c>
    </row>
    <row r="73" spans="2:25" s="301" customFormat="1" ht="14.25" thickBot="1">
      <c r="B73" s="302" t="s">
        <v>1501</v>
      </c>
      <c r="C73" s="300" t="s">
        <v>1502</v>
      </c>
      <c r="D73" s="404">
        <v>0.475</v>
      </c>
      <c r="E73" s="405">
        <v>30</v>
      </c>
      <c r="F73" s="406">
        <v>18.05807868550202</v>
      </c>
      <c r="G73" s="405">
        <v>1.4285714285714285E-05</v>
      </c>
      <c r="H73" s="406">
        <v>3.0204081632653064E-07</v>
      </c>
      <c r="I73" s="407"/>
      <c r="J73" s="295"/>
      <c r="K73" s="295">
        <v>35800</v>
      </c>
      <c r="L73" s="300"/>
      <c r="M73" s="302" t="s">
        <v>1501</v>
      </c>
      <c r="N73" s="300" t="s">
        <v>1502</v>
      </c>
      <c r="O73" s="408">
        <v>1000</v>
      </c>
      <c r="P73" s="409"/>
      <c r="Q73" s="417">
        <v>0.019750476190476193</v>
      </c>
      <c r="R73" s="411"/>
      <c r="S73" s="412">
        <v>0.002</v>
      </c>
      <c r="T73" s="413">
        <v>19.750476190476192</v>
      </c>
      <c r="U73" s="297"/>
      <c r="V73" s="403">
        <v>0.002</v>
      </c>
      <c r="W73" s="301">
        <v>197.10640179086545</v>
      </c>
      <c r="X73" s="301">
        <v>417.283901349917</v>
      </c>
      <c r="Y73" s="301">
        <v>896.4990137011728</v>
      </c>
    </row>
    <row r="74" spans="2:25" s="301" customFormat="1" ht="14.25" thickBot="1">
      <c r="B74" s="302" t="s">
        <v>1503</v>
      </c>
      <c r="C74" s="300" t="s">
        <v>1504</v>
      </c>
      <c r="D74" s="404">
        <v>2.99E-11</v>
      </c>
      <c r="E74" s="405"/>
      <c r="F74" s="406"/>
      <c r="G74" s="405"/>
      <c r="H74" s="406"/>
      <c r="I74" s="407"/>
      <c r="J74" s="295"/>
      <c r="K74" s="295"/>
      <c r="L74" s="300"/>
      <c r="M74" s="302" t="s">
        <v>1503</v>
      </c>
      <c r="N74" s="300" t="s">
        <v>1504</v>
      </c>
      <c r="O74" s="418">
        <v>4.5</v>
      </c>
      <c r="P74" s="419"/>
      <c r="Q74" s="424">
        <v>7.787878787878788E-05</v>
      </c>
      <c r="R74" s="411"/>
      <c r="S74" s="412">
        <v>0.44</v>
      </c>
      <c r="T74" s="413">
        <v>0.07787878787878788</v>
      </c>
      <c r="U74" s="297"/>
      <c r="V74" s="403">
        <v>0.44</v>
      </c>
      <c r="W74" s="301">
        <v>0</v>
      </c>
      <c r="X74" s="301">
        <v>0</v>
      </c>
      <c r="Y74" s="301">
        <v>0</v>
      </c>
    </row>
    <row r="75" spans="2:25" s="301" customFormat="1" ht="14.25" thickBot="1">
      <c r="B75" s="302" t="s">
        <v>1505</v>
      </c>
      <c r="C75" s="300" t="s">
        <v>1506</v>
      </c>
      <c r="D75" s="404">
        <v>5.32E-07</v>
      </c>
      <c r="E75" s="405"/>
      <c r="F75" s="406"/>
      <c r="G75" s="405"/>
      <c r="H75" s="406"/>
      <c r="I75" s="407"/>
      <c r="J75" s="295"/>
      <c r="K75" s="295">
        <v>632</v>
      </c>
      <c r="L75" s="300"/>
      <c r="M75" s="302" t="s">
        <v>1505</v>
      </c>
      <c r="N75" s="300" t="s">
        <v>1506</v>
      </c>
      <c r="O75" s="408">
        <v>9000</v>
      </c>
      <c r="P75" s="409"/>
      <c r="Q75" s="415" t="s">
        <v>2172</v>
      </c>
      <c r="R75" s="411"/>
      <c r="S75" s="412" t="s">
        <v>641</v>
      </c>
      <c r="T75" s="413" t="e">
        <v>#DIV/0!</v>
      </c>
      <c r="U75" s="297"/>
      <c r="V75" s="403">
        <v>0</v>
      </c>
      <c r="W75" s="301" t="e">
        <v>#N/A</v>
      </c>
      <c r="X75" s="301" t="e">
        <v>#N/A</v>
      </c>
      <c r="Y75" s="301" t="e">
        <v>#N/A</v>
      </c>
    </row>
    <row r="76" spans="2:25" s="301" customFormat="1" ht="14.25" thickBot="1">
      <c r="B76" s="302" t="s">
        <v>1507</v>
      </c>
      <c r="C76" s="300" t="s">
        <v>1508</v>
      </c>
      <c r="D76" s="404">
        <v>0.033</v>
      </c>
      <c r="E76" s="405">
        <v>0.21875</v>
      </c>
      <c r="F76" s="406">
        <v>0.14070936127341993</v>
      </c>
      <c r="G76" s="405">
        <v>1.0416666666666668E-07</v>
      </c>
      <c r="H76" s="406">
        <v>2.3535156250000002E-09</v>
      </c>
      <c r="I76" s="407"/>
      <c r="J76" s="295"/>
      <c r="K76" s="295">
        <v>1190</v>
      </c>
      <c r="L76" s="300">
        <v>600</v>
      </c>
      <c r="M76" s="302" t="s">
        <v>1507</v>
      </c>
      <c r="N76" s="300" t="s">
        <v>1508</v>
      </c>
      <c r="O76" s="408">
        <v>43</v>
      </c>
      <c r="P76" s="413">
        <v>5003</v>
      </c>
      <c r="Q76" s="415">
        <v>0.0008384229390681003</v>
      </c>
      <c r="R76" s="428">
        <v>0.07383238095238095</v>
      </c>
      <c r="S76" s="412">
        <v>0.04650000000000001</v>
      </c>
      <c r="T76" s="413">
        <v>0.8384229390681003</v>
      </c>
      <c r="U76" s="297">
        <v>73.83238095238096</v>
      </c>
      <c r="V76" s="403">
        <v>0.04650000000000001</v>
      </c>
      <c r="W76" s="301">
        <v>117.69184586177367</v>
      </c>
      <c r="X76" s="301">
        <v>263.957190773932</v>
      </c>
      <c r="Y76" s="301">
        <v>601.4495944483916</v>
      </c>
    </row>
    <row r="77" spans="2:25" s="301" customFormat="1" ht="14.25" thickBot="1">
      <c r="B77" s="302" t="s">
        <v>1509</v>
      </c>
      <c r="C77" s="300" t="s">
        <v>1510</v>
      </c>
      <c r="D77" s="404">
        <v>1.12E-06</v>
      </c>
      <c r="E77" s="405">
        <v>0.30882352941176466</v>
      </c>
      <c r="F77" s="406">
        <v>0.3930625469045726</v>
      </c>
      <c r="G77" s="405">
        <v>1.4705882352941175E-07</v>
      </c>
      <c r="H77" s="406">
        <v>6.57439446366782E-09</v>
      </c>
      <c r="I77" s="407"/>
      <c r="J77" s="295"/>
      <c r="K77" s="295">
        <v>9.4</v>
      </c>
      <c r="L77" s="300"/>
      <c r="M77" s="302" t="s">
        <v>1509</v>
      </c>
      <c r="N77" s="300" t="s">
        <v>1510</v>
      </c>
      <c r="O77" s="408">
        <v>500</v>
      </c>
      <c r="P77" s="409"/>
      <c r="Q77" s="421" t="s">
        <v>2172</v>
      </c>
      <c r="R77" s="411"/>
      <c r="S77" s="412" t="s">
        <v>641</v>
      </c>
      <c r="T77" s="413" t="e">
        <v>#DIV/0!</v>
      </c>
      <c r="U77" s="297"/>
      <c r="V77" s="403">
        <v>0</v>
      </c>
      <c r="W77" s="301">
        <v>2.9087492672611144</v>
      </c>
      <c r="X77" s="301">
        <v>4.614833872406165</v>
      </c>
      <c r="Y77" s="301">
        <v>7.388163431601663</v>
      </c>
    </row>
    <row r="78" spans="2:25" s="301" customFormat="1" ht="14.25" thickBot="1">
      <c r="B78" s="302" t="s">
        <v>1511</v>
      </c>
      <c r="C78" s="300" t="s">
        <v>1512</v>
      </c>
      <c r="D78" s="404">
        <v>6.77E-05</v>
      </c>
      <c r="E78" s="405">
        <v>75</v>
      </c>
      <c r="F78" s="406">
        <v>29.283370841354625</v>
      </c>
      <c r="G78" s="405">
        <v>3.571428571428571E-05</v>
      </c>
      <c r="H78" s="406">
        <v>4.897959183673469E-07</v>
      </c>
      <c r="I78" s="407"/>
      <c r="J78" s="295"/>
      <c r="K78" s="295">
        <v>1980</v>
      </c>
      <c r="L78" s="300"/>
      <c r="M78" s="302" t="s">
        <v>1511</v>
      </c>
      <c r="N78" s="300" t="s">
        <v>1512</v>
      </c>
      <c r="O78" s="408">
        <v>12000</v>
      </c>
      <c r="P78" s="409"/>
      <c r="Q78" s="417">
        <v>0.23517064425770307</v>
      </c>
      <c r="R78" s="411"/>
      <c r="S78" s="412">
        <v>0.00017</v>
      </c>
      <c r="T78" s="413">
        <v>235.17064425770306</v>
      </c>
      <c r="U78" s="297"/>
      <c r="V78" s="403">
        <v>0.00017</v>
      </c>
      <c r="W78" s="301">
        <v>331.3949757955563</v>
      </c>
      <c r="X78" s="301">
        <v>1091.8790431919638</v>
      </c>
      <c r="Y78" s="301">
        <v>3682.623224420677</v>
      </c>
    </row>
    <row r="79" spans="2:25" s="301" customFormat="1" ht="14.25" thickBot="1">
      <c r="B79" s="302" t="s">
        <v>1513</v>
      </c>
      <c r="C79" s="300" t="s">
        <v>1514</v>
      </c>
      <c r="D79" s="404">
        <v>2.36E-05</v>
      </c>
      <c r="E79" s="405"/>
      <c r="F79" s="406"/>
      <c r="G79" s="405"/>
      <c r="H79" s="406"/>
      <c r="I79" s="407"/>
      <c r="J79" s="295"/>
      <c r="K79" s="295">
        <v>5940</v>
      </c>
      <c r="L79" s="300"/>
      <c r="M79" s="302" t="s">
        <v>1513</v>
      </c>
      <c r="N79" s="300" t="s">
        <v>1514</v>
      </c>
      <c r="O79" s="408">
        <v>30000</v>
      </c>
      <c r="P79" s="409"/>
      <c r="Q79" s="417" t="s">
        <v>2172</v>
      </c>
      <c r="R79" s="411"/>
      <c r="S79" s="412" t="s">
        <v>641</v>
      </c>
      <c r="T79" s="413" t="e">
        <v>#DIV/0!</v>
      </c>
      <c r="U79" s="297"/>
      <c r="V79" s="403">
        <v>0</v>
      </c>
      <c r="W79" s="301" t="e">
        <v>#N/A</v>
      </c>
      <c r="X79" s="301" t="e">
        <v>#N/A</v>
      </c>
      <c r="Y79" s="301" t="e">
        <v>#N/A</v>
      </c>
    </row>
    <row r="80" spans="2:25" s="301" customFormat="1" ht="14.25" thickBot="1">
      <c r="B80" s="302" t="s">
        <v>1515</v>
      </c>
      <c r="C80" s="300" t="s">
        <v>1516</v>
      </c>
      <c r="D80" s="404">
        <v>52.8</v>
      </c>
      <c r="E80" s="405"/>
      <c r="F80" s="406"/>
      <c r="G80" s="405"/>
      <c r="H80" s="406"/>
      <c r="I80" s="407"/>
      <c r="J80" s="295"/>
      <c r="K80" s="295">
        <v>594000</v>
      </c>
      <c r="L80" s="300"/>
      <c r="M80" s="302" t="s">
        <v>1515</v>
      </c>
      <c r="N80" s="300" t="s">
        <v>1516</v>
      </c>
      <c r="O80" s="408">
        <v>270000</v>
      </c>
      <c r="P80" s="409"/>
      <c r="Q80" s="417" t="s">
        <v>2172</v>
      </c>
      <c r="R80" s="411"/>
      <c r="S80" s="412" t="s">
        <v>641</v>
      </c>
      <c r="T80" s="413" t="e">
        <v>#DIV/0!</v>
      </c>
      <c r="U80" s="297"/>
      <c r="V80" s="403">
        <v>0</v>
      </c>
      <c r="W80" s="301" t="e">
        <v>#N/A</v>
      </c>
      <c r="X80" s="301" t="e">
        <v>#N/A</v>
      </c>
      <c r="Y80" s="301" t="e">
        <v>#N/A</v>
      </c>
    </row>
    <row r="81" spans="2:25" s="301" customFormat="1" ht="14.25" thickBot="1">
      <c r="B81" s="302" t="s">
        <v>1517</v>
      </c>
      <c r="C81" s="300" t="s">
        <v>1518</v>
      </c>
      <c r="D81" s="404">
        <v>2.08E-07</v>
      </c>
      <c r="E81" s="405">
        <v>1.75</v>
      </c>
      <c r="F81" s="406">
        <v>0.3238456115615086</v>
      </c>
      <c r="G81" s="405">
        <v>8.333333333333334E-07</v>
      </c>
      <c r="H81" s="406">
        <v>5.416666666666666E-09</v>
      </c>
      <c r="I81" s="407"/>
      <c r="J81" s="295"/>
      <c r="K81" s="295">
        <v>288</v>
      </c>
      <c r="L81" s="300"/>
      <c r="M81" s="302" t="s">
        <v>1517</v>
      </c>
      <c r="N81" s="300" t="s">
        <v>1518</v>
      </c>
      <c r="O81" s="408">
        <v>9000</v>
      </c>
      <c r="P81" s="409"/>
      <c r="Q81" s="417" t="s">
        <v>2172</v>
      </c>
      <c r="R81" s="411"/>
      <c r="S81" s="412" t="s">
        <v>641</v>
      </c>
      <c r="T81" s="413" t="e">
        <v>#DIV/0!</v>
      </c>
      <c r="U81" s="297"/>
      <c r="V81" s="403">
        <v>0</v>
      </c>
      <c r="W81" s="301">
        <v>196.2797083412829</v>
      </c>
      <c r="X81" s="301">
        <v>830.3878409309684</v>
      </c>
      <c r="Y81" s="301">
        <v>3613.8473220477954</v>
      </c>
    </row>
    <row r="82" spans="2:25" s="301" customFormat="1" ht="14.25" thickBot="1">
      <c r="B82" s="302" t="s">
        <v>1519</v>
      </c>
      <c r="C82" s="300" t="s">
        <v>1520</v>
      </c>
      <c r="D82" s="404">
        <v>4.4E-08</v>
      </c>
      <c r="E82" s="405">
        <v>0.006</v>
      </c>
      <c r="F82" s="406">
        <v>0.0018448523630053412</v>
      </c>
      <c r="G82" s="405">
        <v>2.857142857142857E-09</v>
      </c>
      <c r="H82" s="406">
        <v>3.0857142857142854E-11</v>
      </c>
      <c r="I82" s="407"/>
      <c r="J82" s="295"/>
      <c r="K82" s="295">
        <v>0.953</v>
      </c>
      <c r="L82" s="300"/>
      <c r="M82" s="302" t="s">
        <v>1519</v>
      </c>
      <c r="N82" s="300" t="s">
        <v>1520</v>
      </c>
      <c r="O82" s="418">
        <v>6.3</v>
      </c>
      <c r="P82" s="413">
        <v>233</v>
      </c>
      <c r="Q82" s="415">
        <v>0.00011433486943164363</v>
      </c>
      <c r="R82" s="428">
        <v>0.016462271062271064</v>
      </c>
      <c r="S82" s="412">
        <v>0.31</v>
      </c>
      <c r="T82" s="413">
        <v>0.11433486943164363</v>
      </c>
      <c r="U82" s="297">
        <v>16.462271062271064</v>
      </c>
      <c r="V82" s="403">
        <v>0.31</v>
      </c>
      <c r="W82" s="301">
        <v>63.105068023267265</v>
      </c>
      <c r="X82" s="301">
        <v>185.25946418877882</v>
      </c>
      <c r="Y82" s="301">
        <v>555.4795248023116</v>
      </c>
    </row>
    <row r="83" spans="2:25" s="301" customFormat="1" ht="14.25" thickBot="1">
      <c r="B83" s="302" t="s">
        <v>1521</v>
      </c>
      <c r="C83" s="300" t="s">
        <v>1522</v>
      </c>
      <c r="D83" s="404">
        <v>5.05E-05</v>
      </c>
      <c r="E83" s="405"/>
      <c r="F83" s="406"/>
      <c r="G83" s="405"/>
      <c r="H83" s="406"/>
      <c r="I83" s="407"/>
      <c r="J83" s="295"/>
      <c r="K83" s="295">
        <v>3960</v>
      </c>
      <c r="L83" s="300"/>
      <c r="M83" s="302" t="s">
        <v>1521</v>
      </c>
      <c r="N83" s="300" t="s">
        <v>1522</v>
      </c>
      <c r="O83" s="418"/>
      <c r="P83" s="414"/>
      <c r="Q83" s="415" t="s">
        <v>2172</v>
      </c>
      <c r="R83" s="411"/>
      <c r="S83" s="412" t="s">
        <v>2172</v>
      </c>
      <c r="T83" s="413" t="e">
        <v>#N/A</v>
      </c>
      <c r="U83" s="402"/>
      <c r="V83" s="403" t="e">
        <v>#N/A</v>
      </c>
      <c r="W83" s="301" t="e">
        <v>#N/A</v>
      </c>
      <c r="X83" s="301" t="e">
        <v>#N/A</v>
      </c>
      <c r="Y83" s="301" t="e">
        <v>#N/A</v>
      </c>
    </row>
    <row r="84" spans="2:25" s="301" customFormat="1" ht="14.25" thickBot="1">
      <c r="B84" s="302" t="s">
        <v>1523</v>
      </c>
      <c r="C84" s="300" t="s">
        <v>1524</v>
      </c>
      <c r="D84" s="404">
        <v>8.31E-05</v>
      </c>
      <c r="E84" s="405"/>
      <c r="F84" s="406"/>
      <c r="G84" s="405"/>
      <c r="H84" s="406"/>
      <c r="I84" s="407"/>
      <c r="J84" s="295"/>
      <c r="K84" s="295">
        <v>9900</v>
      </c>
      <c r="L84" s="300"/>
      <c r="M84" s="302" t="s">
        <v>1523</v>
      </c>
      <c r="N84" s="300" t="s">
        <v>1524</v>
      </c>
      <c r="O84" s="408">
        <v>40000</v>
      </c>
      <c r="P84" s="409"/>
      <c r="Q84" s="415" t="s">
        <v>2172</v>
      </c>
      <c r="R84" s="411"/>
      <c r="S84" s="412" t="s">
        <v>641</v>
      </c>
      <c r="T84" s="413" t="e">
        <v>#DIV/0!</v>
      </c>
      <c r="U84" s="297"/>
      <c r="V84" s="403">
        <v>0</v>
      </c>
      <c r="W84" s="301" t="e">
        <v>#N/A</v>
      </c>
      <c r="X84" s="301" t="e">
        <v>#N/A</v>
      </c>
      <c r="Y84" s="301" t="e">
        <v>#N/A</v>
      </c>
    </row>
    <row r="85" spans="2:25" s="301" customFormat="1" ht="14.25" thickBot="1">
      <c r="B85" s="302" t="s">
        <v>1525</v>
      </c>
      <c r="C85" s="431" t="s">
        <v>1526</v>
      </c>
      <c r="D85" s="404">
        <v>0.00287</v>
      </c>
      <c r="E85" s="405">
        <v>0.5343511450381679</v>
      </c>
      <c r="F85" s="406">
        <v>0.1432262195918392</v>
      </c>
      <c r="G85" s="405">
        <v>2.544529262086514E-07</v>
      </c>
      <c r="H85" s="406">
        <v>2.3956127912773794E-09</v>
      </c>
      <c r="I85" s="407"/>
      <c r="J85" s="295"/>
      <c r="K85" s="295">
        <v>1190</v>
      </c>
      <c r="L85" s="300"/>
      <c r="M85" s="302" t="s">
        <v>1525</v>
      </c>
      <c r="N85" s="431" t="s">
        <v>1526</v>
      </c>
      <c r="O85" s="408">
        <v>11000</v>
      </c>
      <c r="P85" s="419"/>
      <c r="Q85" s="417" t="s">
        <v>2172</v>
      </c>
      <c r="R85" s="411"/>
      <c r="S85" s="412" t="s">
        <v>641</v>
      </c>
      <c r="T85" s="413" t="e">
        <v>#DIV/0!</v>
      </c>
      <c r="U85" s="297"/>
      <c r="V85" s="403">
        <v>0</v>
      </c>
      <c r="W85" s="301">
        <v>1133.2763561364131</v>
      </c>
      <c r="X85" s="301">
        <v>2641.356979584412</v>
      </c>
      <c r="Y85" s="301">
        <v>6259.282322730572</v>
      </c>
    </row>
    <row r="86" spans="2:25" s="301" customFormat="1" ht="14.25" thickBot="1">
      <c r="B86" s="302" t="s">
        <v>1527</v>
      </c>
      <c r="C86" s="300" t="s">
        <v>1528</v>
      </c>
      <c r="D86" s="404">
        <v>1.16E-06</v>
      </c>
      <c r="E86" s="405">
        <v>0.21</v>
      </c>
      <c r="F86" s="406">
        <v>0.02511049049646159</v>
      </c>
      <c r="G86" s="405">
        <v>1.0000000000000001E-07</v>
      </c>
      <c r="H86" s="406">
        <v>4.2E-10</v>
      </c>
      <c r="I86" s="407"/>
      <c r="J86" s="295"/>
      <c r="K86" s="295">
        <v>56</v>
      </c>
      <c r="L86" s="300"/>
      <c r="M86" s="302" t="s">
        <v>1527</v>
      </c>
      <c r="N86" s="300" t="s">
        <v>1528</v>
      </c>
      <c r="O86" s="408">
        <v>1500</v>
      </c>
      <c r="P86" s="413">
        <v>128.7</v>
      </c>
      <c r="Q86" s="417">
        <v>0.029036190476190476</v>
      </c>
      <c r="R86" s="422">
        <v>0.009051528822055137</v>
      </c>
      <c r="S86" s="412">
        <v>0.0014000000000000002</v>
      </c>
      <c r="T86" s="413">
        <v>29.036190476190477</v>
      </c>
      <c r="U86" s="297">
        <v>9.051528822055138</v>
      </c>
      <c r="V86" s="403">
        <v>0.0014000000000000002</v>
      </c>
      <c r="W86" s="301">
        <v>1.4093481803186673E-05</v>
      </c>
      <c r="X86" s="301">
        <v>0.01351166432291195</v>
      </c>
      <c r="Y86" s="301">
        <v>14.82066281131526</v>
      </c>
    </row>
    <row r="87" spans="2:25" s="301" customFormat="1" ht="14.25" thickBot="1">
      <c r="B87" s="302" t="s">
        <v>1529</v>
      </c>
      <c r="C87" s="300" t="s">
        <v>1530</v>
      </c>
      <c r="D87" s="404">
        <v>0.0117</v>
      </c>
      <c r="E87" s="405">
        <v>1.05</v>
      </c>
      <c r="F87" s="406">
        <v>0.46334833654185076</v>
      </c>
      <c r="G87" s="405">
        <v>5E-07</v>
      </c>
      <c r="H87" s="406">
        <v>7.75E-09</v>
      </c>
      <c r="I87" s="407"/>
      <c r="J87" s="295"/>
      <c r="K87" s="295">
        <v>2120</v>
      </c>
      <c r="L87" s="300">
        <v>0.323</v>
      </c>
      <c r="M87" s="302" t="s">
        <v>1529</v>
      </c>
      <c r="N87" s="300" t="s">
        <v>1530</v>
      </c>
      <c r="O87" s="408">
        <v>170</v>
      </c>
      <c r="P87" s="413">
        <v>118</v>
      </c>
      <c r="Q87" s="421">
        <v>0.0033203174603174605</v>
      </c>
      <c r="R87" s="422">
        <v>0.0041149206349206345</v>
      </c>
      <c r="S87" s="412">
        <v>0.012</v>
      </c>
      <c r="T87" s="413">
        <v>3.3203174603174603</v>
      </c>
      <c r="U87" s="297">
        <v>4.114920634920635</v>
      </c>
      <c r="V87" s="403">
        <v>0.012</v>
      </c>
      <c r="W87" s="301">
        <v>18.477092313488736</v>
      </c>
      <c r="X87" s="301">
        <v>75.2202993148052</v>
      </c>
      <c r="Y87" s="301">
        <v>314.7691596211739</v>
      </c>
    </row>
    <row r="88" spans="2:25" s="301" customFormat="1" ht="14.25" thickBot="1">
      <c r="B88" s="302" t="s">
        <v>1531</v>
      </c>
      <c r="C88" s="300" t="s">
        <v>1532</v>
      </c>
      <c r="D88" s="404">
        <v>17500</v>
      </c>
      <c r="E88" s="405"/>
      <c r="F88" s="406"/>
      <c r="G88" s="405"/>
      <c r="H88" s="406"/>
      <c r="I88" s="407"/>
      <c r="J88" s="295"/>
      <c r="K88" s="295"/>
      <c r="L88" s="300"/>
      <c r="M88" s="302" t="s">
        <v>1531</v>
      </c>
      <c r="N88" s="300" t="s">
        <v>1532</v>
      </c>
      <c r="O88" s="418"/>
      <c r="P88" s="409"/>
      <c r="Q88" s="421" t="s">
        <v>2172</v>
      </c>
      <c r="R88" s="411"/>
      <c r="S88" s="412" t="s">
        <v>2172</v>
      </c>
      <c r="T88" s="413" t="e">
        <v>#N/A</v>
      </c>
      <c r="U88" s="297"/>
      <c r="V88" s="403" t="e">
        <v>#N/A</v>
      </c>
      <c r="W88" s="301" t="e">
        <v>#N/A</v>
      </c>
      <c r="X88" s="301" t="e">
        <v>#N/A</v>
      </c>
      <c r="Y88" s="301" t="e">
        <v>#N/A</v>
      </c>
    </row>
    <row r="89" spans="2:25" s="301" customFormat="1" ht="14.25" thickBot="1">
      <c r="B89" s="302" t="s">
        <v>1533</v>
      </c>
      <c r="C89" s="300" t="s">
        <v>1534</v>
      </c>
      <c r="D89" s="404">
        <v>2.13E-06</v>
      </c>
      <c r="E89" s="405"/>
      <c r="F89" s="406"/>
      <c r="G89" s="405"/>
      <c r="H89" s="406"/>
      <c r="I89" s="407"/>
      <c r="J89" s="295"/>
      <c r="K89" s="295">
        <v>1980</v>
      </c>
      <c r="L89" s="300"/>
      <c r="M89" s="302" t="s">
        <v>1533</v>
      </c>
      <c r="N89" s="300" t="s">
        <v>1534</v>
      </c>
      <c r="O89" s="408">
        <v>12000</v>
      </c>
      <c r="P89" s="409"/>
      <c r="Q89" s="421" t="s">
        <v>2172</v>
      </c>
      <c r="R89" s="411"/>
      <c r="S89" s="412" t="s">
        <v>641</v>
      </c>
      <c r="T89" s="413" t="e">
        <v>#DIV/0!</v>
      </c>
      <c r="U89" s="297"/>
      <c r="V89" s="403">
        <v>0</v>
      </c>
      <c r="W89" s="301" t="e">
        <v>#N/A</v>
      </c>
      <c r="X89" s="301" t="e">
        <v>#N/A</v>
      </c>
      <c r="Y89" s="301" t="e">
        <v>#N/A</v>
      </c>
    </row>
    <row r="90" spans="2:25" s="301" customFormat="1" ht="14.25" thickBot="1">
      <c r="B90" s="302" t="s">
        <v>1535</v>
      </c>
      <c r="C90" s="300" t="s">
        <v>1536</v>
      </c>
      <c r="D90" s="404">
        <v>3.34E-07</v>
      </c>
      <c r="E90" s="405"/>
      <c r="F90" s="406"/>
      <c r="G90" s="405"/>
      <c r="H90" s="406"/>
      <c r="I90" s="407"/>
      <c r="J90" s="295"/>
      <c r="K90" s="295"/>
      <c r="L90" s="300"/>
      <c r="M90" s="302" t="s">
        <v>1535</v>
      </c>
      <c r="N90" s="300" t="s">
        <v>1536</v>
      </c>
      <c r="O90" s="408">
        <v>2700</v>
      </c>
      <c r="P90" s="409"/>
      <c r="Q90" s="421" t="s">
        <v>2172</v>
      </c>
      <c r="R90" s="411"/>
      <c r="S90" s="412" t="s">
        <v>641</v>
      </c>
      <c r="T90" s="413" t="e">
        <v>#DIV/0!</v>
      </c>
      <c r="U90" s="297"/>
      <c r="V90" s="403">
        <v>0</v>
      </c>
      <c r="W90" s="301" t="e">
        <v>#N/A</v>
      </c>
      <c r="X90" s="301" t="e">
        <v>#N/A</v>
      </c>
      <c r="Y90" s="301" t="e">
        <v>#N/A</v>
      </c>
    </row>
    <row r="91" spans="2:25" s="301" customFormat="1" ht="14.25" thickBot="1">
      <c r="B91" s="302" t="s">
        <v>1537</v>
      </c>
      <c r="C91" s="300" t="s">
        <v>1538</v>
      </c>
      <c r="D91" s="404">
        <v>0.000992</v>
      </c>
      <c r="E91" s="405">
        <v>0.01105263157894737</v>
      </c>
      <c r="F91" s="406">
        <v>0.01250870753665247</v>
      </c>
      <c r="G91" s="405">
        <v>5.263157894736842E-09</v>
      </c>
      <c r="H91" s="406">
        <v>2.0922160664819945E-10</v>
      </c>
      <c r="I91" s="407"/>
      <c r="J91" s="295" t="s">
        <v>1539</v>
      </c>
      <c r="K91" s="295">
        <v>57.1</v>
      </c>
      <c r="L91" s="300">
        <v>1.885</v>
      </c>
      <c r="M91" s="302" t="s">
        <v>1537</v>
      </c>
      <c r="N91" s="300" t="s">
        <v>1538</v>
      </c>
      <c r="O91" s="408">
        <v>43</v>
      </c>
      <c r="P91" s="419">
        <v>19.9</v>
      </c>
      <c r="Q91" s="415">
        <v>0.0007830303030303031</v>
      </c>
      <c r="R91" s="427">
        <v>0.0006326666666666667</v>
      </c>
      <c r="S91" s="412">
        <v>0.055</v>
      </c>
      <c r="T91" s="413">
        <v>0.7830303030303031</v>
      </c>
      <c r="U91" s="297">
        <v>0.6326666666666667</v>
      </c>
      <c r="V91" s="403">
        <v>0.055</v>
      </c>
      <c r="W91" s="301">
        <v>46.8688361292269</v>
      </c>
      <c r="X91" s="301">
        <v>67.54194797670951</v>
      </c>
      <c r="Y91" s="301">
        <v>98.03355448223253</v>
      </c>
    </row>
    <row r="92" spans="2:25" s="301" customFormat="1" ht="14.25" thickBot="1">
      <c r="B92" s="302" t="s">
        <v>1540</v>
      </c>
      <c r="C92" s="300" t="s">
        <v>1541</v>
      </c>
      <c r="D92" s="404">
        <v>1.86E-05</v>
      </c>
      <c r="E92" s="405">
        <v>0.05833333333333334</v>
      </c>
      <c r="F92" s="406">
        <v>0.04341007414236177</v>
      </c>
      <c r="G92" s="405">
        <v>2.777777777777778E-08</v>
      </c>
      <c r="H92" s="406">
        <v>7.260802469135803E-10</v>
      </c>
      <c r="I92" s="407"/>
      <c r="J92" s="295"/>
      <c r="K92" s="295">
        <v>12.5</v>
      </c>
      <c r="L92" s="300"/>
      <c r="M92" s="302" t="s">
        <v>1540</v>
      </c>
      <c r="N92" s="300" t="s">
        <v>1541</v>
      </c>
      <c r="O92" s="432">
        <v>540</v>
      </c>
      <c r="P92" s="433"/>
      <c r="Q92" s="434">
        <v>0.010664504504504504</v>
      </c>
      <c r="R92" s="435"/>
      <c r="S92" s="436">
        <v>0.0037</v>
      </c>
      <c r="T92" s="413">
        <v>10.664504504504505</v>
      </c>
      <c r="U92" s="437"/>
      <c r="V92" s="403">
        <v>0.0037</v>
      </c>
      <c r="W92" s="301">
        <v>137.5118327399086</v>
      </c>
      <c r="X92" s="301">
        <v>444.443548680715</v>
      </c>
      <c r="Y92" s="301">
        <v>1469.885524111552</v>
      </c>
    </row>
    <row r="93" spans="1:25" ht="14.25" thickBot="1">
      <c r="A93" s="301"/>
      <c r="B93" s="302" t="s">
        <v>1542</v>
      </c>
      <c r="C93" s="300"/>
      <c r="D93" s="404">
        <v>0.0201</v>
      </c>
      <c r="E93" s="405">
        <v>1.35985041645419E-05</v>
      </c>
      <c r="F93" s="406">
        <v>1.0028993608512233E-05</v>
      </c>
      <c r="G93" s="405">
        <v>6.4754781735913804E-12</v>
      </c>
      <c r="H93" s="406">
        <v>1.677457203063672E-13</v>
      </c>
      <c r="I93" s="438">
        <v>41.2972972972973</v>
      </c>
      <c r="J93" s="295"/>
      <c r="K93" s="295" t="s">
        <v>1543</v>
      </c>
      <c r="L93" s="300">
        <v>5.9</v>
      </c>
      <c r="M93" s="302" t="s">
        <v>1542</v>
      </c>
      <c r="N93" s="300"/>
      <c r="O93" s="439" t="s">
        <v>1544</v>
      </c>
      <c r="P93" s="440"/>
      <c r="Q93" s="706">
        <v>0</v>
      </c>
      <c r="R93" s="707"/>
      <c r="S93" s="441" t="s">
        <v>628</v>
      </c>
      <c r="T93" s="442" t="e">
        <v>#N/A</v>
      </c>
      <c r="U93" s="443"/>
      <c r="V93" s="444" t="e">
        <v>#N/A</v>
      </c>
      <c r="W93" s="243" t="e">
        <v>#N/A</v>
      </c>
      <c r="X93" s="243" t="e">
        <v>#N/A</v>
      </c>
      <c r="Y93" s="243" t="e">
        <v>#N/A</v>
      </c>
    </row>
    <row r="94" spans="2:25" ht="14.25" thickBot="1">
      <c r="B94" s="445" t="s">
        <v>1545</v>
      </c>
      <c r="C94" s="446"/>
      <c r="D94" s="447">
        <v>0.0187</v>
      </c>
      <c r="E94" s="448">
        <v>1.6120396331458376E-05</v>
      </c>
      <c r="F94" s="449">
        <v>7.402367399610122E-06</v>
      </c>
      <c r="G94" s="448">
        <v>7.67637920545637E-12</v>
      </c>
      <c r="H94" s="449">
        <v>1.2381256782994145E-13</v>
      </c>
      <c r="I94" s="450">
        <v>54.28935316649044</v>
      </c>
      <c r="J94" s="451"/>
      <c r="K94" s="451">
        <v>1.1</v>
      </c>
      <c r="L94" s="446">
        <v>4.55</v>
      </c>
      <c r="M94" s="445" t="s">
        <v>1545</v>
      </c>
      <c r="N94" s="446"/>
      <c r="O94" s="452" t="s">
        <v>1546</v>
      </c>
      <c r="P94" s="453"/>
      <c r="Q94" s="695">
        <v>0</v>
      </c>
      <c r="R94" s="708"/>
      <c r="S94" s="454" t="s">
        <v>1547</v>
      </c>
      <c r="T94" s="442" t="e">
        <v>#N/A</v>
      </c>
      <c r="U94" s="455"/>
      <c r="V94" s="444" t="e">
        <v>#N/A</v>
      </c>
      <c r="W94" s="243" t="e">
        <v>#N/A</v>
      </c>
      <c r="X94" s="243" t="e">
        <v>#N/A</v>
      </c>
      <c r="Y94" s="243" t="e">
        <v>#N/A</v>
      </c>
    </row>
    <row r="95" spans="2:25" ht="14.25" thickBot="1">
      <c r="B95" s="445" t="s">
        <v>1548</v>
      </c>
      <c r="C95" s="446"/>
      <c r="D95" s="447">
        <v>0.0134</v>
      </c>
      <c r="E95" s="448">
        <v>2.1330624682579992E-06</v>
      </c>
      <c r="F95" s="449">
        <v>2.8128029405816723E-07</v>
      </c>
      <c r="G95" s="448">
        <v>1.015744032503809E-12</v>
      </c>
      <c r="H95" s="449">
        <v>4.7047158844259716E-15</v>
      </c>
      <c r="I95" s="450">
        <v>27.545784661718834</v>
      </c>
      <c r="J95" s="451"/>
      <c r="K95" s="451" t="s">
        <v>1549</v>
      </c>
      <c r="L95" s="446">
        <v>0.252</v>
      </c>
      <c r="M95" s="445" t="s">
        <v>1548</v>
      </c>
      <c r="N95" s="446"/>
      <c r="O95" s="456">
        <v>12.5</v>
      </c>
      <c r="P95" s="457">
        <v>11.809316750049732</v>
      </c>
      <c r="Q95" s="458">
        <v>0.0002967032967032967</v>
      </c>
      <c r="R95" s="459">
        <v>0.00027735609670329666</v>
      </c>
      <c r="S95" s="460" t="s">
        <v>629</v>
      </c>
      <c r="T95" s="442" t="e">
        <v>#N/A</v>
      </c>
      <c r="U95" s="461">
        <v>0.27735609670329664</v>
      </c>
      <c r="V95" s="444" t="e">
        <v>#N/A</v>
      </c>
      <c r="W95" s="243" t="e">
        <v>#N/A</v>
      </c>
      <c r="X95" s="243" t="e">
        <v>#N/A</v>
      </c>
      <c r="Y95" s="243" t="e">
        <v>#N/A</v>
      </c>
    </row>
    <row r="96" spans="2:25" ht="14.25" thickBot="1">
      <c r="B96" s="445" t="s">
        <v>1550</v>
      </c>
      <c r="C96" s="446"/>
      <c r="D96" s="447">
        <v>0.00671</v>
      </c>
      <c r="E96" s="448"/>
      <c r="F96" s="449"/>
      <c r="G96" s="448"/>
      <c r="H96" s="449"/>
      <c r="I96" s="462" t="s">
        <v>1209</v>
      </c>
      <c r="J96" s="451"/>
      <c r="K96" s="451"/>
      <c r="L96" s="446"/>
      <c r="M96" s="445" t="s">
        <v>1551</v>
      </c>
      <c r="N96" s="446"/>
      <c r="O96" s="463"/>
      <c r="P96" s="464"/>
      <c r="Q96" s="451"/>
      <c r="R96" s="465"/>
      <c r="S96" s="466" t="s">
        <v>630</v>
      </c>
      <c r="T96" s="442" t="e">
        <v>#N/A</v>
      </c>
      <c r="U96" s="467"/>
      <c r="V96" s="444" t="e">
        <v>#N/A</v>
      </c>
      <c r="W96" s="243" t="e">
        <v>#N/A</v>
      </c>
      <c r="X96" s="243" t="e">
        <v>#N/A</v>
      </c>
      <c r="Y96" s="243" t="e">
        <v>#N/A</v>
      </c>
    </row>
    <row r="97" spans="2:25" ht="14.25" thickBot="1">
      <c r="B97" s="445" t="s">
        <v>1552</v>
      </c>
      <c r="C97" s="446"/>
      <c r="D97" s="447">
        <v>0.000481</v>
      </c>
      <c r="E97" s="448"/>
      <c r="F97" s="449"/>
      <c r="G97" s="448"/>
      <c r="H97" s="449"/>
      <c r="I97" s="468"/>
      <c r="J97" s="451"/>
      <c r="K97" s="451"/>
      <c r="L97" s="446"/>
      <c r="M97" s="445" t="s">
        <v>1552</v>
      </c>
      <c r="N97" s="446"/>
      <c r="O97" s="469"/>
      <c r="P97" s="470"/>
      <c r="Q97" s="471"/>
      <c r="R97" s="472"/>
      <c r="S97" s="473"/>
      <c r="T97" s="442" t="e">
        <v>#N/A</v>
      </c>
      <c r="U97" s="474"/>
      <c r="V97" s="444" t="e">
        <v>#N/A</v>
      </c>
      <c r="W97" s="243" t="e">
        <v>#N/A</v>
      </c>
      <c r="X97" s="243" t="e">
        <v>#N/A</v>
      </c>
      <c r="Y97" s="243" t="e">
        <v>#N/A</v>
      </c>
    </row>
    <row r="98" spans="2:25" ht="14.25" thickBot="1">
      <c r="B98" s="445" t="s">
        <v>1553</v>
      </c>
      <c r="C98" s="446"/>
      <c r="D98" s="447"/>
      <c r="E98" s="448"/>
      <c r="F98" s="449"/>
      <c r="G98" s="448"/>
      <c r="H98" s="449"/>
      <c r="I98" s="468"/>
      <c r="J98" s="475">
        <v>0.034</v>
      </c>
      <c r="K98" s="451"/>
      <c r="L98" s="446"/>
      <c r="M98" s="445" t="s">
        <v>1553</v>
      </c>
      <c r="N98" s="446"/>
      <c r="O98" s="476" t="s">
        <v>1554</v>
      </c>
      <c r="P98" s="477"/>
      <c r="Q98" s="700" t="s">
        <v>631</v>
      </c>
      <c r="R98" s="701"/>
      <c r="S98" s="478"/>
      <c r="T98" s="442" t="e">
        <v>#N/A</v>
      </c>
      <c r="V98" s="444" t="e">
        <v>#N/A</v>
      </c>
      <c r="W98" s="243" t="e">
        <v>#N/A</v>
      </c>
      <c r="X98" s="243" t="e">
        <v>#N/A</v>
      </c>
      <c r="Y98" s="243" t="e">
        <v>#N/A</v>
      </c>
    </row>
    <row r="99" spans="2:25" ht="14.25" thickBot="1">
      <c r="B99" s="445" t="s">
        <v>1555</v>
      </c>
      <c r="C99" s="446"/>
      <c r="D99" s="447"/>
      <c r="E99" s="448"/>
      <c r="F99" s="449"/>
      <c r="G99" s="448"/>
      <c r="H99" s="449"/>
      <c r="I99" s="468"/>
      <c r="J99" s="475">
        <v>0.32</v>
      </c>
      <c r="K99" s="451"/>
      <c r="L99" s="446"/>
      <c r="M99" s="445" t="s">
        <v>1555</v>
      </c>
      <c r="N99" s="446"/>
      <c r="O99" s="479" t="s">
        <v>1544</v>
      </c>
      <c r="P99" s="480"/>
      <c r="Q99" s="702" t="s">
        <v>631</v>
      </c>
      <c r="R99" s="703"/>
      <c r="S99" s="478"/>
      <c r="T99" s="442" t="e">
        <v>#N/A</v>
      </c>
      <c r="V99" s="444" t="e">
        <v>#N/A</v>
      </c>
      <c r="W99" s="243" t="e">
        <v>#N/A</v>
      </c>
      <c r="X99" s="243" t="e">
        <v>#N/A</v>
      </c>
      <c r="Y99" s="243" t="e">
        <v>#N/A</v>
      </c>
    </row>
    <row r="100" spans="2:25" ht="14.25" thickBot="1">
      <c r="B100" s="481" t="s">
        <v>1556</v>
      </c>
      <c r="C100" s="482"/>
      <c r="D100" s="483"/>
      <c r="E100" s="484"/>
      <c r="F100" s="485"/>
      <c r="G100" s="484"/>
      <c r="H100" s="485"/>
      <c r="I100" s="486"/>
      <c r="J100" s="487">
        <v>0.032</v>
      </c>
      <c r="K100" s="488"/>
      <c r="L100" s="482"/>
      <c r="M100" s="481" t="s">
        <v>1556</v>
      </c>
      <c r="N100" s="482"/>
      <c r="O100" s="489" t="s">
        <v>1544</v>
      </c>
      <c r="P100" s="453"/>
      <c r="Q100" s="695" t="s">
        <v>631</v>
      </c>
      <c r="R100" s="696"/>
      <c r="S100" s="478"/>
      <c r="T100" s="442" t="e">
        <v>#N/A</v>
      </c>
      <c r="V100" s="444" t="e">
        <v>#N/A</v>
      </c>
      <c r="W100" s="243" t="e">
        <v>#N/A</v>
      </c>
      <c r="X100" s="243" t="e">
        <v>#N/A</v>
      </c>
      <c r="Y100" s="243" t="e">
        <v>#N/A</v>
      </c>
    </row>
    <row r="101" spans="2:17" ht="14.25" thickBot="1">
      <c r="B101" s="490" t="s">
        <v>381</v>
      </c>
      <c r="C101" s="491"/>
      <c r="D101" s="492"/>
      <c r="E101" s="491"/>
      <c r="F101" s="491"/>
      <c r="G101" s="491"/>
      <c r="H101" s="491"/>
      <c r="I101" s="491"/>
      <c r="J101" s="491"/>
      <c r="K101" s="491"/>
      <c r="L101" s="491"/>
      <c r="M101" s="490" t="s">
        <v>381</v>
      </c>
      <c r="N101" s="491"/>
      <c r="O101" s="493"/>
      <c r="P101" s="491"/>
      <c r="Q101" s="493"/>
    </row>
    <row r="102" spans="2:19" ht="27">
      <c r="B102" s="724" t="s">
        <v>696</v>
      </c>
      <c r="C102" s="725"/>
      <c r="D102" s="718" t="s">
        <v>697</v>
      </c>
      <c r="E102" s="719"/>
      <c r="F102" s="719"/>
      <c r="G102" s="719"/>
      <c r="H102" s="719"/>
      <c r="I102" s="494" t="s">
        <v>617</v>
      </c>
      <c r="J102" s="495" t="s">
        <v>698</v>
      </c>
      <c r="K102" s="496" t="s">
        <v>700</v>
      </c>
      <c r="L102" s="497" t="s">
        <v>699</v>
      </c>
      <c r="M102" s="724" t="s">
        <v>696</v>
      </c>
      <c r="N102" s="725"/>
      <c r="O102" s="718" t="s">
        <v>632</v>
      </c>
      <c r="P102" s="723"/>
      <c r="Q102" s="709" t="s">
        <v>633</v>
      </c>
      <c r="R102" s="710"/>
      <c r="S102" s="498"/>
    </row>
    <row r="103" spans="2:19" ht="29.25">
      <c r="B103" s="711" t="s">
        <v>719</v>
      </c>
      <c r="C103" s="694"/>
      <c r="D103" s="501" t="s">
        <v>1557</v>
      </c>
      <c r="E103" s="502" t="s">
        <v>1558</v>
      </c>
      <c r="F103" s="503" t="s">
        <v>1559</v>
      </c>
      <c r="G103" s="502" t="s">
        <v>1558</v>
      </c>
      <c r="H103" s="503" t="s">
        <v>1559</v>
      </c>
      <c r="I103" s="504" t="s">
        <v>1560</v>
      </c>
      <c r="J103" s="505" t="s">
        <v>1560</v>
      </c>
      <c r="K103" s="502" t="s">
        <v>720</v>
      </c>
      <c r="L103" s="503" t="s">
        <v>1561</v>
      </c>
      <c r="M103" s="711" t="s">
        <v>719</v>
      </c>
      <c r="N103" s="694"/>
      <c r="O103" s="711" t="s">
        <v>1562</v>
      </c>
      <c r="P103" s="722"/>
      <c r="Q103" s="693" t="s">
        <v>1563</v>
      </c>
      <c r="R103" s="694"/>
      <c r="S103" s="506"/>
    </row>
    <row r="104" spans="2:19" ht="12" customHeight="1">
      <c r="B104" s="711" t="s">
        <v>721</v>
      </c>
      <c r="C104" s="694"/>
      <c r="D104" s="711" t="s">
        <v>1564</v>
      </c>
      <c r="E104" s="712"/>
      <c r="F104" s="712"/>
      <c r="G104" s="712"/>
      <c r="H104" s="712"/>
      <c r="I104" s="504" t="s">
        <v>1565</v>
      </c>
      <c r="J104" s="505" t="s">
        <v>1565</v>
      </c>
      <c r="K104" s="502" t="s">
        <v>1565</v>
      </c>
      <c r="L104" s="503" t="s">
        <v>1565</v>
      </c>
      <c r="M104" s="711" t="s">
        <v>721</v>
      </c>
      <c r="N104" s="694"/>
      <c r="O104" s="711" t="s">
        <v>1565</v>
      </c>
      <c r="P104" s="722"/>
      <c r="Q104" s="693" t="s">
        <v>1565</v>
      </c>
      <c r="R104" s="694"/>
      <c r="S104" s="506"/>
    </row>
    <row r="105" spans="2:19" ht="13.5" customHeight="1">
      <c r="B105" s="711" t="s">
        <v>701</v>
      </c>
      <c r="C105" s="694"/>
      <c r="D105" s="720" t="s">
        <v>702</v>
      </c>
      <c r="E105" s="721"/>
      <c r="F105" s="721"/>
      <c r="G105" s="712"/>
      <c r="H105" s="712"/>
      <c r="I105" s="504"/>
      <c r="J105" s="502" t="s">
        <v>703</v>
      </c>
      <c r="K105" s="502" t="s">
        <v>703</v>
      </c>
      <c r="L105" s="503" t="s">
        <v>704</v>
      </c>
      <c r="M105" s="711" t="s">
        <v>701</v>
      </c>
      <c r="N105" s="694"/>
      <c r="O105" s="711" t="s">
        <v>703</v>
      </c>
      <c r="P105" s="722"/>
      <c r="Q105" s="693" t="s">
        <v>634</v>
      </c>
      <c r="R105" s="694"/>
      <c r="S105" s="506"/>
    </row>
    <row r="106" spans="2:19" ht="12" customHeight="1">
      <c r="B106" s="711" t="s">
        <v>706</v>
      </c>
      <c r="C106" s="694"/>
      <c r="D106" s="499" t="s">
        <v>705</v>
      </c>
      <c r="E106" s="507"/>
      <c r="F106" s="507"/>
      <c r="G106" s="507"/>
      <c r="H106" s="500"/>
      <c r="I106" s="504" t="s">
        <v>705</v>
      </c>
      <c r="J106" s="502" t="s">
        <v>705</v>
      </c>
      <c r="K106" s="502" t="s">
        <v>708</v>
      </c>
      <c r="L106" s="503" t="s">
        <v>708</v>
      </c>
      <c r="M106" s="711" t="s">
        <v>706</v>
      </c>
      <c r="N106" s="694"/>
      <c r="O106" s="711" t="s">
        <v>635</v>
      </c>
      <c r="P106" s="722"/>
      <c r="Q106" s="693" t="s">
        <v>707</v>
      </c>
      <c r="R106" s="694"/>
      <c r="S106" s="506"/>
    </row>
    <row r="107" spans="2:19" ht="27">
      <c r="B107" s="711" t="s">
        <v>722</v>
      </c>
      <c r="C107" s="694"/>
      <c r="D107" s="499" t="s">
        <v>723</v>
      </c>
      <c r="E107" s="507"/>
      <c r="F107" s="507"/>
      <c r="G107" s="507"/>
      <c r="H107" s="500"/>
      <c r="I107" s="504"/>
      <c r="J107" s="502" t="s">
        <v>724</v>
      </c>
      <c r="K107" s="502" t="s">
        <v>724</v>
      </c>
      <c r="L107" s="503" t="s">
        <v>725</v>
      </c>
      <c r="M107" s="711" t="s">
        <v>722</v>
      </c>
      <c r="N107" s="694"/>
      <c r="O107" s="711" t="s">
        <v>636</v>
      </c>
      <c r="P107" s="722"/>
      <c r="Q107" s="693" t="s">
        <v>724</v>
      </c>
      <c r="R107" s="694"/>
      <c r="S107" s="506"/>
    </row>
    <row r="108" spans="2:19" ht="13.5">
      <c r="B108" s="711" t="s">
        <v>710</v>
      </c>
      <c r="C108" s="694"/>
      <c r="D108" s="711" t="s">
        <v>711</v>
      </c>
      <c r="E108" s="712"/>
      <c r="F108" s="712"/>
      <c r="G108" s="712"/>
      <c r="H108" s="694"/>
      <c r="I108" s="504" t="s">
        <v>637</v>
      </c>
      <c r="J108" s="502" t="s">
        <v>712</v>
      </c>
      <c r="K108" s="502" t="s">
        <v>712</v>
      </c>
      <c r="L108" s="503" t="s">
        <v>713</v>
      </c>
      <c r="M108" s="711" t="s">
        <v>710</v>
      </c>
      <c r="N108" s="694"/>
      <c r="O108" s="711" t="s">
        <v>713</v>
      </c>
      <c r="P108" s="722"/>
      <c r="Q108" s="693" t="s">
        <v>713</v>
      </c>
      <c r="R108" s="694"/>
      <c r="S108" s="506"/>
    </row>
    <row r="109" spans="2:19" ht="12" customHeight="1">
      <c r="B109" s="711" t="s">
        <v>737</v>
      </c>
      <c r="C109" s="694"/>
      <c r="D109" s="499" t="s">
        <v>734</v>
      </c>
      <c r="E109" s="507"/>
      <c r="F109" s="507"/>
      <c r="G109" s="507"/>
      <c r="H109" s="500"/>
      <c r="I109" s="504"/>
      <c r="J109" s="502" t="s">
        <v>707</v>
      </c>
      <c r="K109" s="502" t="s">
        <v>709</v>
      </c>
      <c r="L109" s="503" t="s">
        <v>705</v>
      </c>
      <c r="M109" s="711" t="s">
        <v>737</v>
      </c>
      <c r="N109" s="694"/>
      <c r="O109" s="711" t="s">
        <v>638</v>
      </c>
      <c r="P109" s="722"/>
      <c r="Q109" s="693" t="s">
        <v>639</v>
      </c>
      <c r="R109" s="694"/>
      <c r="S109" s="506"/>
    </row>
    <row r="110" spans="2:19" ht="13.5" customHeight="1">
      <c r="B110" s="711" t="s">
        <v>714</v>
      </c>
      <c r="C110" s="694"/>
      <c r="D110" s="711" t="s">
        <v>715</v>
      </c>
      <c r="E110" s="712"/>
      <c r="F110" s="712"/>
      <c r="G110" s="712"/>
      <c r="H110" s="712"/>
      <c r="I110" s="504" t="s">
        <v>716</v>
      </c>
      <c r="J110" s="502" t="s">
        <v>716</v>
      </c>
      <c r="K110" s="502" t="s">
        <v>717</v>
      </c>
      <c r="L110" s="503" t="s">
        <v>718</v>
      </c>
      <c r="M110" s="711" t="s">
        <v>714</v>
      </c>
      <c r="N110" s="694"/>
      <c r="O110" s="711" t="s">
        <v>716</v>
      </c>
      <c r="P110" s="722"/>
      <c r="Q110" s="693" t="s">
        <v>716</v>
      </c>
      <c r="R110" s="694"/>
      <c r="S110" s="506"/>
    </row>
    <row r="111" spans="2:19" ht="108.75" thickBot="1">
      <c r="B111" s="711" t="s">
        <v>727</v>
      </c>
      <c r="C111" s="694"/>
      <c r="D111" s="713" t="s">
        <v>1205</v>
      </c>
      <c r="E111" s="714"/>
      <c r="F111" s="714"/>
      <c r="G111" s="714"/>
      <c r="H111" s="714"/>
      <c r="I111" s="508"/>
      <c r="J111" s="509" t="s">
        <v>1212</v>
      </c>
      <c r="K111" s="509" t="s">
        <v>733</v>
      </c>
      <c r="L111" s="510" t="s">
        <v>726</v>
      </c>
      <c r="M111" s="711" t="s">
        <v>727</v>
      </c>
      <c r="N111" s="694"/>
      <c r="O111" s="713" t="s">
        <v>1211</v>
      </c>
      <c r="P111" s="717"/>
      <c r="Q111" s="715" t="s">
        <v>1204</v>
      </c>
      <c r="R111" s="716"/>
      <c r="S111" s="506"/>
    </row>
  </sheetData>
  <sheetProtection password="F9E7" sheet="1" objects="1" scenarios="1"/>
  <mergeCells count="53">
    <mergeCell ref="B111:C111"/>
    <mergeCell ref="B108:C108"/>
    <mergeCell ref="B109:C109"/>
    <mergeCell ref="M103:N103"/>
    <mergeCell ref="M104:N104"/>
    <mergeCell ref="M105:N105"/>
    <mergeCell ref="M106:N106"/>
    <mergeCell ref="B102:C102"/>
    <mergeCell ref="B105:C105"/>
    <mergeCell ref="B106:C106"/>
    <mergeCell ref="M111:N111"/>
    <mergeCell ref="M102:N102"/>
    <mergeCell ref="M107:N107"/>
    <mergeCell ref="M108:N108"/>
    <mergeCell ref="M109:N109"/>
    <mergeCell ref="M110:N110"/>
    <mergeCell ref="B110:C110"/>
    <mergeCell ref="O103:P103"/>
    <mergeCell ref="O104:P104"/>
    <mergeCell ref="O105:P105"/>
    <mergeCell ref="B103:C103"/>
    <mergeCell ref="B104:C104"/>
    <mergeCell ref="B107:C107"/>
    <mergeCell ref="D102:H102"/>
    <mergeCell ref="D104:H104"/>
    <mergeCell ref="D105:H105"/>
    <mergeCell ref="D108:H108"/>
    <mergeCell ref="O110:P110"/>
    <mergeCell ref="O109:P109"/>
    <mergeCell ref="O106:P106"/>
    <mergeCell ref="O107:P107"/>
    <mergeCell ref="O108:P108"/>
    <mergeCell ref="O102:P102"/>
    <mergeCell ref="Q103:R103"/>
    <mergeCell ref="Q104:R104"/>
    <mergeCell ref="Q105:R105"/>
    <mergeCell ref="D110:H110"/>
    <mergeCell ref="D111:H111"/>
    <mergeCell ref="Q108:R108"/>
    <mergeCell ref="Q109:R109"/>
    <mergeCell ref="Q111:R111"/>
    <mergeCell ref="Q110:R110"/>
    <mergeCell ref="O111:P111"/>
    <mergeCell ref="Q107:R107"/>
    <mergeCell ref="Q106:R106"/>
    <mergeCell ref="Q100:R100"/>
    <mergeCell ref="S3:S5"/>
    <mergeCell ref="Q98:R98"/>
    <mergeCell ref="Q99:R99"/>
    <mergeCell ref="Q8:R8"/>
    <mergeCell ref="Q93:R93"/>
    <mergeCell ref="Q94:R94"/>
    <mergeCell ref="Q102:R102"/>
  </mergeCells>
  <printOptions/>
  <pageMargins left="0.5905511811023623" right="0.5905511811023623" top="0.7874015748031497" bottom="0.5905511811023623" header="0.5118110236220472" footer="0.5118110236220472"/>
  <pageSetup fitToWidth="0" fitToHeight="1" horizontalDpi="600" verticalDpi="600" orientation="portrait" paperSize="8" scale="67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H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119" customWidth="1"/>
    <col min="2" max="2" width="18.25390625" style="119" customWidth="1"/>
    <col min="3" max="3" width="10.375" style="119" customWidth="1"/>
    <col min="4" max="4" width="11.75390625" style="119" hidden="1" customWidth="1"/>
    <col min="5" max="5" width="13.00390625" style="119" hidden="1" customWidth="1"/>
    <col min="6" max="6" width="12.50390625" style="119" customWidth="1"/>
    <col min="7" max="7" width="16.50390625" style="119" customWidth="1"/>
    <col min="8" max="8" width="25.50390625" style="119" customWidth="1"/>
    <col min="9" max="16384" width="9.00390625" style="119" customWidth="1"/>
  </cols>
  <sheetData>
    <row r="2" spans="2:8" ht="14.25" thickBot="1">
      <c r="B2" s="239" t="s">
        <v>1302</v>
      </c>
      <c r="C2" s="239"/>
      <c r="D2" s="239"/>
      <c r="E2" s="239"/>
      <c r="F2" s="239"/>
      <c r="G2" s="239"/>
      <c r="H2" s="239"/>
    </row>
    <row r="3" spans="2:8" ht="15" customHeight="1">
      <c r="B3" s="728" t="s">
        <v>647</v>
      </c>
      <c r="C3" s="240" t="s">
        <v>648</v>
      </c>
      <c r="D3" s="240" t="s">
        <v>649</v>
      </c>
      <c r="E3" s="240" t="s">
        <v>649</v>
      </c>
      <c r="F3" s="241" t="s">
        <v>650</v>
      </c>
      <c r="G3" s="242" t="s">
        <v>1206</v>
      </c>
      <c r="H3" s="243"/>
    </row>
    <row r="4" spans="2:8" ht="29.25" customHeight="1">
      <c r="B4" s="729"/>
      <c r="C4" s="244" t="s">
        <v>651</v>
      </c>
      <c r="D4" s="244" t="s">
        <v>652</v>
      </c>
      <c r="E4" s="244" t="s">
        <v>653</v>
      </c>
      <c r="F4" s="245" t="s">
        <v>654</v>
      </c>
      <c r="G4" s="246" t="s">
        <v>1303</v>
      </c>
      <c r="H4" s="243"/>
    </row>
    <row r="5" spans="2:8" ht="13.5">
      <c r="B5" s="247" t="s">
        <v>655</v>
      </c>
      <c r="C5" s="248">
        <v>0.75</v>
      </c>
      <c r="D5" s="248">
        <v>1.5</v>
      </c>
      <c r="E5" s="248">
        <v>1.5</v>
      </c>
      <c r="F5" s="249">
        <v>1.1</v>
      </c>
      <c r="G5" s="250">
        <f>1/F5/1000</f>
        <v>0.0009090909090909091</v>
      </c>
      <c r="H5" s="243"/>
    </row>
    <row r="6" spans="2:8" ht="13.5">
      <c r="B6" s="247" t="s">
        <v>656</v>
      </c>
      <c r="C6" s="248">
        <v>0.35</v>
      </c>
      <c r="D6" s="248">
        <v>2</v>
      </c>
      <c r="E6" s="248">
        <v>2.5</v>
      </c>
      <c r="F6" s="249">
        <v>0.8</v>
      </c>
      <c r="G6" s="250">
        <f aca="true" t="shared" si="0" ref="G6:G20">1/F6/1000</f>
        <v>0.00125</v>
      </c>
      <c r="H6" s="243"/>
    </row>
    <row r="7" spans="2:8" ht="13.5">
      <c r="B7" s="247" t="s">
        <v>657</v>
      </c>
      <c r="C7" s="248">
        <v>0.2</v>
      </c>
      <c r="D7" s="248">
        <v>2</v>
      </c>
      <c r="E7" s="248">
        <v>2</v>
      </c>
      <c r="F7" s="249">
        <v>0.4</v>
      </c>
      <c r="G7" s="250">
        <f t="shared" si="0"/>
        <v>0.0025</v>
      </c>
      <c r="H7" s="243"/>
    </row>
    <row r="8" spans="2:8" ht="13.5">
      <c r="B8" s="247" t="s">
        <v>658</v>
      </c>
      <c r="C8" s="248">
        <v>0.2</v>
      </c>
      <c r="D8" s="248">
        <v>4.5</v>
      </c>
      <c r="E8" s="248">
        <v>5</v>
      </c>
      <c r="F8" s="249">
        <v>1</v>
      </c>
      <c r="G8" s="250">
        <f t="shared" si="0"/>
        <v>0.001</v>
      </c>
      <c r="H8" s="243"/>
    </row>
    <row r="9" spans="2:8" ht="13.5">
      <c r="B9" s="247" t="s">
        <v>659</v>
      </c>
      <c r="C9" s="248">
        <v>0.2</v>
      </c>
      <c r="D9" s="248">
        <v>5</v>
      </c>
      <c r="E9" s="248">
        <v>8.5</v>
      </c>
      <c r="F9" s="249">
        <v>1.4</v>
      </c>
      <c r="G9" s="250">
        <f t="shared" si="0"/>
        <v>0.0007142857142857143</v>
      </c>
      <c r="H9" s="243"/>
    </row>
    <row r="10" spans="2:8" ht="13.5">
      <c r="B10" s="247" t="s">
        <v>660</v>
      </c>
      <c r="C10" s="248">
        <v>0.35</v>
      </c>
      <c r="D10" s="248">
        <v>4.5</v>
      </c>
      <c r="E10" s="248">
        <v>5.5</v>
      </c>
      <c r="F10" s="249">
        <v>1.8</v>
      </c>
      <c r="G10" s="250">
        <f t="shared" si="0"/>
        <v>0.0005555555555555556</v>
      </c>
      <c r="H10" s="243"/>
    </row>
    <row r="11" spans="2:8" ht="13.5">
      <c r="B11" s="247" t="s">
        <v>661</v>
      </c>
      <c r="C11" s="248">
        <v>0.25</v>
      </c>
      <c r="D11" s="248">
        <v>2</v>
      </c>
      <c r="E11" s="248">
        <v>2</v>
      </c>
      <c r="F11" s="249">
        <v>0.5</v>
      </c>
      <c r="G11" s="250">
        <f t="shared" si="0"/>
        <v>0.002</v>
      </c>
      <c r="H11" s="243"/>
    </row>
    <row r="12" spans="2:8" ht="13.5">
      <c r="B12" s="247" t="s">
        <v>662</v>
      </c>
      <c r="C12" s="248">
        <v>0.2</v>
      </c>
      <c r="D12" s="248">
        <v>2</v>
      </c>
      <c r="E12" s="248">
        <v>2</v>
      </c>
      <c r="F12" s="249">
        <v>0.4</v>
      </c>
      <c r="G12" s="250">
        <f t="shared" si="0"/>
        <v>0.0025</v>
      </c>
      <c r="H12" s="243"/>
    </row>
    <row r="13" spans="2:8" ht="13.5">
      <c r="B13" s="247" t="s">
        <v>663</v>
      </c>
      <c r="C13" s="248">
        <v>0.1</v>
      </c>
      <c r="D13" s="248">
        <v>2</v>
      </c>
      <c r="E13" s="248">
        <v>2.5</v>
      </c>
      <c r="F13" s="249">
        <v>0.2</v>
      </c>
      <c r="G13" s="250">
        <f t="shared" si="0"/>
        <v>0.005</v>
      </c>
      <c r="H13" s="243"/>
    </row>
    <row r="14" spans="2:8" ht="13.5">
      <c r="B14" s="247" t="s">
        <v>664</v>
      </c>
      <c r="C14" s="248">
        <v>0.3</v>
      </c>
      <c r="D14" s="248">
        <v>2</v>
      </c>
      <c r="E14" s="248">
        <v>2.5</v>
      </c>
      <c r="F14" s="249">
        <v>0.7</v>
      </c>
      <c r="G14" s="250">
        <f t="shared" si="0"/>
        <v>0.0014285714285714286</v>
      </c>
      <c r="H14" s="243"/>
    </row>
    <row r="15" spans="2:8" ht="13.5">
      <c r="B15" s="247" t="s">
        <v>665</v>
      </c>
      <c r="C15" s="248">
        <v>0.3</v>
      </c>
      <c r="D15" s="248">
        <v>2</v>
      </c>
      <c r="E15" s="248">
        <v>3</v>
      </c>
      <c r="F15" s="249">
        <v>0.8</v>
      </c>
      <c r="G15" s="250">
        <f t="shared" si="0"/>
        <v>0.00125</v>
      </c>
      <c r="H15" s="243"/>
    </row>
    <row r="16" spans="2:8" ht="13.5">
      <c r="B16" s="247" t="s">
        <v>666</v>
      </c>
      <c r="C16" s="248">
        <v>0.85</v>
      </c>
      <c r="D16" s="248">
        <v>2</v>
      </c>
      <c r="E16" s="248">
        <v>2</v>
      </c>
      <c r="F16" s="249">
        <v>1.7</v>
      </c>
      <c r="G16" s="250">
        <f t="shared" si="0"/>
        <v>0.0005882352941176471</v>
      </c>
      <c r="H16" s="243"/>
    </row>
    <row r="17" spans="2:8" ht="13.5">
      <c r="B17" s="247" t="s">
        <v>667</v>
      </c>
      <c r="C17" s="248">
        <v>1.5</v>
      </c>
      <c r="D17" s="248">
        <v>1.1</v>
      </c>
      <c r="E17" s="248">
        <v>1.1</v>
      </c>
      <c r="F17" s="249">
        <v>1.7</v>
      </c>
      <c r="G17" s="250">
        <f t="shared" si="0"/>
        <v>0.0005882352941176471</v>
      </c>
      <c r="H17" s="243"/>
    </row>
    <row r="18" spans="2:8" ht="13.5">
      <c r="B18" s="247" t="s">
        <v>668</v>
      </c>
      <c r="C18" s="248">
        <v>1.8</v>
      </c>
      <c r="D18" s="248">
        <v>1.1</v>
      </c>
      <c r="E18" s="248">
        <v>1.1</v>
      </c>
      <c r="F18" s="249">
        <v>2</v>
      </c>
      <c r="G18" s="250">
        <f t="shared" si="0"/>
        <v>0.0005</v>
      </c>
      <c r="H18" s="243"/>
    </row>
    <row r="19" spans="2:8" ht="13.5">
      <c r="B19" s="247" t="s">
        <v>669</v>
      </c>
      <c r="C19" s="248">
        <v>1.6</v>
      </c>
      <c r="D19" s="248">
        <v>1.1</v>
      </c>
      <c r="E19" s="248">
        <v>1.1</v>
      </c>
      <c r="F19" s="249">
        <v>1.8</v>
      </c>
      <c r="G19" s="250">
        <f t="shared" si="0"/>
        <v>0.0005555555555555556</v>
      </c>
      <c r="H19" s="243"/>
    </row>
    <row r="20" spans="2:8" ht="14.25" thickBot="1">
      <c r="B20" s="251" t="s">
        <v>670</v>
      </c>
      <c r="C20" s="252"/>
      <c r="D20" s="252"/>
      <c r="E20" s="252"/>
      <c r="F20" s="253">
        <v>0.8163</v>
      </c>
      <c r="G20" s="254">
        <f t="shared" si="0"/>
        <v>0.0012250398137939483</v>
      </c>
      <c r="H20" s="243"/>
    </row>
    <row r="21" spans="2:8" ht="13.5">
      <c r="B21" s="243" t="s">
        <v>671</v>
      </c>
      <c r="C21" s="243"/>
      <c r="D21" s="243"/>
      <c r="E21" s="243"/>
      <c r="F21" s="243"/>
      <c r="G21" s="243"/>
      <c r="H21" s="243"/>
    </row>
    <row r="22" spans="2:8" ht="14.25" thickBot="1">
      <c r="B22" s="243"/>
      <c r="C22" s="243"/>
      <c r="D22" s="243"/>
      <c r="E22" s="243"/>
      <c r="F22" s="243"/>
      <c r="G22" s="243"/>
      <c r="H22" s="243"/>
    </row>
    <row r="23" spans="2:8" ht="27">
      <c r="B23" s="730" t="s">
        <v>672</v>
      </c>
      <c r="C23" s="731"/>
      <c r="D23" s="255"/>
      <c r="E23" s="256"/>
      <c r="F23" s="257" t="s">
        <v>673</v>
      </c>
      <c r="G23" s="258" t="s">
        <v>1207</v>
      </c>
      <c r="H23" s="259" t="s">
        <v>674</v>
      </c>
    </row>
    <row r="24" spans="2:8" ht="13.5">
      <c r="B24" s="260" t="s">
        <v>675</v>
      </c>
      <c r="C24" s="261" t="s">
        <v>676</v>
      </c>
      <c r="D24" s="262"/>
      <c r="E24" s="243"/>
      <c r="F24" s="263">
        <v>1</v>
      </c>
      <c r="G24" s="264">
        <f>1/F24/1000</f>
        <v>0.001</v>
      </c>
      <c r="H24" s="265" t="s">
        <v>677</v>
      </c>
    </row>
    <row r="25" spans="2:8" ht="13.5">
      <c r="B25" s="266"/>
      <c r="C25" s="267" t="s">
        <v>678</v>
      </c>
      <c r="D25" s="268"/>
      <c r="E25" s="243"/>
      <c r="F25" s="263">
        <v>1</v>
      </c>
      <c r="G25" s="264">
        <f aca="true" t="shared" si="1" ref="G25:G40">1/F25/1000</f>
        <v>0.001</v>
      </c>
      <c r="H25" s="265" t="s">
        <v>677</v>
      </c>
    </row>
    <row r="26" spans="2:8" ht="13.5">
      <c r="B26" s="266"/>
      <c r="C26" s="267" t="s">
        <v>679</v>
      </c>
      <c r="D26" s="268"/>
      <c r="E26" s="243"/>
      <c r="F26" s="263">
        <v>1.6</v>
      </c>
      <c r="G26" s="264">
        <f t="shared" si="1"/>
        <v>0.000625</v>
      </c>
      <c r="H26" s="265" t="s">
        <v>680</v>
      </c>
    </row>
    <row r="27" spans="2:8" ht="13.5">
      <c r="B27" s="269"/>
      <c r="C27" s="270" t="s">
        <v>681</v>
      </c>
      <c r="D27" s="271"/>
      <c r="E27" s="243"/>
      <c r="F27" s="263">
        <v>1</v>
      </c>
      <c r="G27" s="264">
        <f t="shared" si="1"/>
        <v>0.001</v>
      </c>
      <c r="H27" s="265" t="s">
        <v>677</v>
      </c>
    </row>
    <row r="28" spans="2:8" ht="13.5">
      <c r="B28" s="726" t="s">
        <v>682</v>
      </c>
      <c r="C28" s="727"/>
      <c r="D28" s="272"/>
      <c r="E28" s="243"/>
      <c r="F28" s="263">
        <v>0.9</v>
      </c>
      <c r="G28" s="264">
        <f t="shared" si="1"/>
        <v>0.0011111111111111111</v>
      </c>
      <c r="H28" s="265" t="s">
        <v>683</v>
      </c>
    </row>
    <row r="29" spans="2:8" ht="13.5">
      <c r="B29" s="726" t="s">
        <v>684</v>
      </c>
      <c r="C29" s="727"/>
      <c r="D29" s="732"/>
      <c r="E29" s="243"/>
      <c r="F29" s="263">
        <v>0.3</v>
      </c>
      <c r="G29" s="264">
        <f t="shared" si="1"/>
        <v>0.0033333333333333335</v>
      </c>
      <c r="H29" s="265" t="s">
        <v>680</v>
      </c>
    </row>
    <row r="30" spans="2:8" ht="13.5">
      <c r="B30" s="726" t="s">
        <v>685</v>
      </c>
      <c r="C30" s="727"/>
      <c r="D30" s="272"/>
      <c r="E30" s="243"/>
      <c r="F30" s="263">
        <v>0.17</v>
      </c>
      <c r="G30" s="264">
        <f t="shared" si="1"/>
        <v>0.0058823529411764705</v>
      </c>
      <c r="H30" s="265" t="s">
        <v>683</v>
      </c>
    </row>
    <row r="31" spans="2:8" ht="13.5">
      <c r="B31" s="726" t="s">
        <v>686</v>
      </c>
      <c r="C31" s="727"/>
      <c r="D31" s="272"/>
      <c r="E31" s="243"/>
      <c r="F31" s="263">
        <v>0.7</v>
      </c>
      <c r="G31" s="264">
        <f t="shared" si="1"/>
        <v>0.0014285714285714286</v>
      </c>
      <c r="H31" s="265" t="s">
        <v>680</v>
      </c>
    </row>
    <row r="32" spans="2:8" ht="13.5">
      <c r="B32" s="726" t="s">
        <v>687</v>
      </c>
      <c r="C32" s="727"/>
      <c r="D32" s="272"/>
      <c r="E32" s="243"/>
      <c r="F32" s="263">
        <v>0.12</v>
      </c>
      <c r="G32" s="264">
        <f t="shared" si="1"/>
        <v>0.008333333333333333</v>
      </c>
      <c r="H32" s="265" t="s">
        <v>683</v>
      </c>
    </row>
    <row r="33" spans="2:8" ht="13.5">
      <c r="B33" s="726" t="s">
        <v>688</v>
      </c>
      <c r="C33" s="727"/>
      <c r="D33" s="272"/>
      <c r="E33" s="243"/>
      <c r="F33" s="263">
        <v>0.8</v>
      </c>
      <c r="G33" s="264">
        <f t="shared" si="1"/>
        <v>0.00125</v>
      </c>
      <c r="H33" s="265" t="s">
        <v>683</v>
      </c>
    </row>
    <row r="34" spans="2:8" ht="13.5">
      <c r="B34" s="726" t="s">
        <v>689</v>
      </c>
      <c r="C34" s="727"/>
      <c r="D34" s="272"/>
      <c r="E34" s="243"/>
      <c r="F34" s="263">
        <v>0.52</v>
      </c>
      <c r="G34" s="264">
        <f t="shared" si="1"/>
        <v>0.001923076923076923</v>
      </c>
      <c r="H34" s="265" t="s">
        <v>683</v>
      </c>
    </row>
    <row r="35" spans="2:8" ht="13.5">
      <c r="B35" s="726" t="s">
        <v>690</v>
      </c>
      <c r="C35" s="727"/>
      <c r="D35" s="272"/>
      <c r="E35" s="243"/>
      <c r="F35" s="263">
        <v>2</v>
      </c>
      <c r="G35" s="264">
        <f t="shared" si="1"/>
        <v>0.0005</v>
      </c>
      <c r="H35" s="265" t="s">
        <v>680</v>
      </c>
    </row>
    <row r="36" spans="2:8" ht="13.5">
      <c r="B36" s="726" t="s">
        <v>691</v>
      </c>
      <c r="C36" s="727"/>
      <c r="D36" s="732"/>
      <c r="E36" s="243"/>
      <c r="F36" s="263">
        <v>1.5</v>
      </c>
      <c r="G36" s="264">
        <f t="shared" si="1"/>
        <v>0.0006666666666666666</v>
      </c>
      <c r="H36" s="265" t="s">
        <v>680</v>
      </c>
    </row>
    <row r="37" spans="2:8" ht="13.5">
      <c r="B37" s="726" t="s">
        <v>692</v>
      </c>
      <c r="C37" s="727"/>
      <c r="D37" s="272"/>
      <c r="E37" s="243"/>
      <c r="F37" s="263">
        <v>1.26</v>
      </c>
      <c r="G37" s="264">
        <f t="shared" si="1"/>
        <v>0.0007936507936507937</v>
      </c>
      <c r="H37" s="265" t="s">
        <v>683</v>
      </c>
    </row>
    <row r="38" spans="2:8" ht="13.5">
      <c r="B38" s="726" t="s">
        <v>693</v>
      </c>
      <c r="C38" s="727"/>
      <c r="D38" s="272"/>
      <c r="E38" s="243"/>
      <c r="F38" s="263">
        <v>1.8</v>
      </c>
      <c r="G38" s="264">
        <f t="shared" si="1"/>
        <v>0.0005555555555555556</v>
      </c>
      <c r="H38" s="265" t="s">
        <v>680</v>
      </c>
    </row>
    <row r="39" spans="2:8" ht="13.5">
      <c r="B39" s="726" t="s">
        <v>694</v>
      </c>
      <c r="C39" s="727"/>
      <c r="D39" s="272"/>
      <c r="E39" s="243"/>
      <c r="F39" s="263">
        <v>1.93</v>
      </c>
      <c r="G39" s="264">
        <f t="shared" si="1"/>
        <v>0.0005181347150259068</v>
      </c>
      <c r="H39" s="265" t="s">
        <v>683</v>
      </c>
    </row>
    <row r="40" spans="2:8" ht="14.25" thickBot="1">
      <c r="B40" s="273" t="s">
        <v>670</v>
      </c>
      <c r="C40" s="274"/>
      <c r="D40" s="275"/>
      <c r="E40" s="276"/>
      <c r="F40" s="277">
        <v>1</v>
      </c>
      <c r="G40" s="278">
        <f t="shared" si="1"/>
        <v>0.001</v>
      </c>
      <c r="H40" s="279" t="s">
        <v>695</v>
      </c>
    </row>
    <row r="41" ht="6" customHeight="1"/>
    <row r="42" spans="2:8" ht="21.75" customHeight="1">
      <c r="B42" s="733" t="s">
        <v>1208</v>
      </c>
      <c r="C42" s="734"/>
      <c r="D42" s="734"/>
      <c r="E42" s="734"/>
      <c r="F42" s="734"/>
      <c r="G42" s="734"/>
      <c r="H42" s="734"/>
    </row>
  </sheetData>
  <sheetProtection password="F9E7" sheet="1" objects="1" scenarios="1"/>
  <mergeCells count="15">
    <mergeCell ref="B42:H42"/>
    <mergeCell ref="B36:D36"/>
    <mergeCell ref="B37:C37"/>
    <mergeCell ref="B38:C38"/>
    <mergeCell ref="B39:C39"/>
    <mergeCell ref="B32:C32"/>
    <mergeCell ref="B33:C33"/>
    <mergeCell ref="B34:C34"/>
    <mergeCell ref="B35:C35"/>
    <mergeCell ref="B31:C31"/>
    <mergeCell ref="B28:C28"/>
    <mergeCell ref="B3:B4"/>
    <mergeCell ref="B23:C23"/>
    <mergeCell ref="B29:D29"/>
    <mergeCell ref="B30:C30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50390625" style="0" customWidth="1"/>
    <col min="4" max="4" width="21.625" style="0" customWidth="1"/>
  </cols>
  <sheetData>
    <row r="1" ht="14.25" thickBot="1"/>
    <row r="2" spans="2:4" ht="14.25" thickBot="1">
      <c r="B2" s="547" t="s">
        <v>891</v>
      </c>
      <c r="C2" s="548" t="s">
        <v>892</v>
      </c>
      <c r="D2" s="548" t="s">
        <v>902</v>
      </c>
    </row>
    <row r="3" spans="2:4" ht="15" thickBot="1">
      <c r="B3" s="549" t="s">
        <v>893</v>
      </c>
      <c r="C3" s="550" t="s">
        <v>894</v>
      </c>
      <c r="D3" s="551">
        <v>0.65</v>
      </c>
    </row>
    <row r="4" spans="2:4" ht="15" thickBot="1">
      <c r="B4" s="549" t="s">
        <v>893</v>
      </c>
      <c r="C4" s="550" t="s">
        <v>895</v>
      </c>
      <c r="D4" s="551">
        <v>0.61</v>
      </c>
    </row>
    <row r="5" spans="2:4" ht="15" thickBot="1">
      <c r="B5" s="549" t="s">
        <v>893</v>
      </c>
      <c r="C5" s="550" t="s">
        <v>896</v>
      </c>
      <c r="D5" s="551">
        <v>0.8</v>
      </c>
    </row>
    <row r="6" spans="2:4" ht="15" thickBot="1">
      <c r="B6" s="549" t="s">
        <v>893</v>
      </c>
      <c r="C6" s="550" t="s">
        <v>897</v>
      </c>
      <c r="D6" s="551">
        <v>3.21</v>
      </c>
    </row>
    <row r="7" spans="2:4" ht="15" thickBot="1">
      <c r="B7" s="549" t="s">
        <v>893</v>
      </c>
      <c r="C7" s="550" t="s">
        <v>898</v>
      </c>
      <c r="D7" s="551">
        <v>2.17</v>
      </c>
    </row>
    <row r="8" spans="2:4" ht="15" thickBot="1">
      <c r="B8" s="549" t="s">
        <v>893</v>
      </c>
      <c r="C8" s="550" t="s">
        <v>899</v>
      </c>
      <c r="D8" s="551">
        <v>4.23</v>
      </c>
    </row>
    <row r="9" spans="2:4" ht="15" thickBot="1">
      <c r="B9" s="549" t="s">
        <v>893</v>
      </c>
      <c r="C9" s="550" t="s">
        <v>900</v>
      </c>
      <c r="D9" s="551">
        <v>1.14</v>
      </c>
    </row>
    <row r="10" ht="13.5">
      <c r="B10" s="552" t="s">
        <v>903</v>
      </c>
    </row>
    <row r="11" ht="13.5">
      <c r="C11" s="552" t="s">
        <v>904</v>
      </c>
    </row>
    <row r="12" ht="13.5">
      <c r="C12" s="552" t="s">
        <v>905</v>
      </c>
    </row>
    <row r="13" ht="13.5">
      <c r="C13" s="552" t="s">
        <v>906</v>
      </c>
    </row>
    <row r="14" ht="13.5">
      <c r="C14" s="552" t="s">
        <v>907</v>
      </c>
    </row>
    <row r="15" ht="13.5">
      <c r="C15" s="552" t="s">
        <v>908</v>
      </c>
    </row>
    <row r="16" ht="13.5">
      <c r="C16" s="552" t="s">
        <v>909</v>
      </c>
    </row>
    <row r="17" ht="13.5">
      <c r="C17" s="552" t="s">
        <v>901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2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7.75390625" style="0" customWidth="1"/>
    <col min="3" max="3" width="24.75390625" style="0" customWidth="1"/>
  </cols>
  <sheetData>
    <row r="2" ht="13.5">
      <c r="B2" t="s">
        <v>1293</v>
      </c>
    </row>
    <row r="3" ht="14.25" thickBot="1"/>
    <row r="4" spans="2:7" ht="13.5" customHeight="1">
      <c r="B4" s="590"/>
      <c r="C4" s="591"/>
      <c r="D4" s="616" t="s">
        <v>129</v>
      </c>
      <c r="E4" s="617"/>
      <c r="F4" s="617"/>
      <c r="G4" s="618"/>
    </row>
    <row r="5" spans="2:7" ht="13.5" customHeight="1">
      <c r="B5" s="592"/>
      <c r="C5" s="593"/>
      <c r="D5" s="583" t="s">
        <v>130</v>
      </c>
      <c r="E5" s="571" t="s">
        <v>131</v>
      </c>
      <c r="F5" s="598" t="s">
        <v>131</v>
      </c>
      <c r="G5" s="572" t="s">
        <v>131</v>
      </c>
    </row>
    <row r="6" spans="2:7" ht="13.5" customHeight="1">
      <c r="B6" s="594" t="s">
        <v>2140</v>
      </c>
      <c r="C6" s="595" t="s">
        <v>2141</v>
      </c>
      <c r="D6" s="583" t="s">
        <v>132</v>
      </c>
      <c r="E6" s="571" t="s">
        <v>133</v>
      </c>
      <c r="F6" s="598" t="s">
        <v>133</v>
      </c>
      <c r="G6" s="572" t="s">
        <v>133</v>
      </c>
    </row>
    <row r="7" spans="2:7" ht="14.25">
      <c r="B7" s="596"/>
      <c r="C7" s="597"/>
      <c r="D7" s="584" t="s">
        <v>134</v>
      </c>
      <c r="E7" s="573" t="s">
        <v>135</v>
      </c>
      <c r="F7" s="599" t="s">
        <v>134</v>
      </c>
      <c r="G7" s="574" t="s">
        <v>136</v>
      </c>
    </row>
    <row r="8" spans="2:7" ht="14.25">
      <c r="B8" s="569" t="s">
        <v>0</v>
      </c>
      <c r="C8" s="577" t="s">
        <v>1</v>
      </c>
      <c r="D8" s="585">
        <v>1</v>
      </c>
      <c r="E8" s="575">
        <v>1</v>
      </c>
      <c r="F8" s="600">
        <v>1</v>
      </c>
      <c r="G8" s="576">
        <v>1</v>
      </c>
    </row>
    <row r="9" spans="2:7" ht="14.25">
      <c r="B9" s="569" t="s">
        <v>2</v>
      </c>
      <c r="C9" s="577" t="s">
        <v>3</v>
      </c>
      <c r="D9" s="585">
        <v>21</v>
      </c>
      <c r="E9" s="575">
        <v>72</v>
      </c>
      <c r="F9" s="600">
        <v>25</v>
      </c>
      <c r="G9" s="576">
        <v>7.6</v>
      </c>
    </row>
    <row r="10" spans="2:7" ht="14.25">
      <c r="B10" s="569" t="s">
        <v>4</v>
      </c>
      <c r="C10" s="577" t="s">
        <v>5</v>
      </c>
      <c r="D10" s="585">
        <v>310</v>
      </c>
      <c r="E10" s="575">
        <v>289</v>
      </c>
      <c r="F10" s="600">
        <v>298</v>
      </c>
      <c r="G10" s="576">
        <v>153</v>
      </c>
    </row>
    <row r="11" spans="2:7" ht="14.25">
      <c r="B11" s="569"/>
      <c r="C11" s="577"/>
      <c r="D11" s="585"/>
      <c r="E11" s="575"/>
      <c r="F11" s="600"/>
      <c r="G11" s="576"/>
    </row>
    <row r="12" spans="2:7" ht="14.25">
      <c r="B12" s="569" t="s">
        <v>137</v>
      </c>
      <c r="C12" s="577"/>
      <c r="D12" s="586"/>
      <c r="E12" s="570"/>
      <c r="F12" s="601"/>
      <c r="G12" s="577"/>
    </row>
    <row r="13" spans="2:7" ht="14.25">
      <c r="B13" s="569" t="s">
        <v>6</v>
      </c>
      <c r="C13" s="577" t="s">
        <v>7</v>
      </c>
      <c r="D13" s="587">
        <v>3800</v>
      </c>
      <c r="E13" s="578">
        <v>6730</v>
      </c>
      <c r="F13" s="602">
        <v>4750</v>
      </c>
      <c r="G13" s="579">
        <v>1620</v>
      </c>
    </row>
    <row r="14" spans="2:7" ht="14.25">
      <c r="B14" s="569" t="s">
        <v>8</v>
      </c>
      <c r="C14" s="577" t="s">
        <v>9</v>
      </c>
      <c r="D14" s="587">
        <v>8100</v>
      </c>
      <c r="E14" s="578">
        <v>11000</v>
      </c>
      <c r="F14" s="602">
        <v>10900</v>
      </c>
      <c r="G14" s="579">
        <v>5200</v>
      </c>
    </row>
    <row r="15" spans="2:7" ht="14.25">
      <c r="B15" s="569" t="s">
        <v>10</v>
      </c>
      <c r="C15" s="577" t="s">
        <v>11</v>
      </c>
      <c r="D15" s="586" t="s">
        <v>641</v>
      </c>
      <c r="E15" s="578">
        <v>10800</v>
      </c>
      <c r="F15" s="602">
        <v>14400</v>
      </c>
      <c r="G15" s="579">
        <v>16400</v>
      </c>
    </row>
    <row r="16" spans="2:7" ht="14.25">
      <c r="B16" s="569" t="s">
        <v>12</v>
      </c>
      <c r="C16" s="577" t="s">
        <v>13</v>
      </c>
      <c r="D16" s="587">
        <v>4800</v>
      </c>
      <c r="E16" s="578">
        <v>6540</v>
      </c>
      <c r="F16" s="602">
        <v>6130</v>
      </c>
      <c r="G16" s="579">
        <v>2700</v>
      </c>
    </row>
    <row r="17" spans="2:7" ht="14.25">
      <c r="B17" s="569" t="s">
        <v>14</v>
      </c>
      <c r="C17" s="577" t="s">
        <v>15</v>
      </c>
      <c r="D17" s="586" t="s">
        <v>641</v>
      </c>
      <c r="E17" s="578">
        <v>8040</v>
      </c>
      <c r="F17" s="602">
        <v>10000</v>
      </c>
      <c r="G17" s="579">
        <v>8730</v>
      </c>
    </row>
    <row r="18" spans="2:7" ht="14.25">
      <c r="B18" s="569" t="s">
        <v>16</v>
      </c>
      <c r="C18" s="577" t="s">
        <v>17</v>
      </c>
      <c r="D18" s="586" t="s">
        <v>641</v>
      </c>
      <c r="E18" s="578">
        <v>5310</v>
      </c>
      <c r="F18" s="602">
        <v>7370</v>
      </c>
      <c r="G18" s="579">
        <v>9990</v>
      </c>
    </row>
    <row r="19" spans="2:7" ht="14.25">
      <c r="B19" s="569" t="s">
        <v>18</v>
      </c>
      <c r="C19" s="577" t="s">
        <v>19</v>
      </c>
      <c r="D19" s="587">
        <v>5400</v>
      </c>
      <c r="E19" s="578">
        <v>8480</v>
      </c>
      <c r="F19" s="602">
        <v>7140</v>
      </c>
      <c r="G19" s="579">
        <v>2760</v>
      </c>
    </row>
    <row r="20" spans="2:7" ht="14.25">
      <c r="B20" s="569" t="s">
        <v>20</v>
      </c>
      <c r="C20" s="577" t="s">
        <v>21</v>
      </c>
      <c r="D20" s="586" t="s">
        <v>641</v>
      </c>
      <c r="E20" s="578">
        <v>4750</v>
      </c>
      <c r="F20" s="602">
        <v>1890</v>
      </c>
      <c r="G20" s="576">
        <v>575</v>
      </c>
    </row>
    <row r="21" spans="2:7" ht="14.25">
      <c r="B21" s="569" t="s">
        <v>22</v>
      </c>
      <c r="C21" s="577" t="s">
        <v>23</v>
      </c>
      <c r="D21" s="586" t="s">
        <v>641</v>
      </c>
      <c r="E21" s="578">
        <v>3680</v>
      </c>
      <c r="F21" s="602">
        <v>1640</v>
      </c>
      <c r="G21" s="576">
        <v>503</v>
      </c>
    </row>
    <row r="22" spans="2:7" ht="14.25">
      <c r="B22" s="569" t="s">
        <v>24</v>
      </c>
      <c r="C22" s="577" t="s">
        <v>25</v>
      </c>
      <c r="D22" s="587">
        <v>1400</v>
      </c>
      <c r="E22" s="578">
        <v>2700</v>
      </c>
      <c r="F22" s="602">
        <v>1400</v>
      </c>
      <c r="G22" s="576">
        <v>435</v>
      </c>
    </row>
    <row r="23" spans="2:7" ht="14.25">
      <c r="B23" s="569" t="s">
        <v>26</v>
      </c>
      <c r="C23" s="577" t="s">
        <v>27</v>
      </c>
      <c r="D23" s="586" t="s">
        <v>641</v>
      </c>
      <c r="E23" s="575">
        <v>17</v>
      </c>
      <c r="F23" s="600">
        <v>5</v>
      </c>
      <c r="G23" s="576">
        <v>1</v>
      </c>
    </row>
    <row r="24" spans="2:7" ht="14.25">
      <c r="B24" s="569" t="s">
        <v>28</v>
      </c>
      <c r="C24" s="577" t="s">
        <v>29</v>
      </c>
      <c r="D24" s="586" t="s">
        <v>641</v>
      </c>
      <c r="E24" s="575">
        <v>506</v>
      </c>
      <c r="F24" s="600">
        <v>146</v>
      </c>
      <c r="G24" s="576">
        <v>45</v>
      </c>
    </row>
    <row r="25" spans="2:7" ht="14.25">
      <c r="B25" s="569" t="s">
        <v>30</v>
      </c>
      <c r="C25" s="577" t="s">
        <v>31</v>
      </c>
      <c r="D25" s="587">
        <v>1500</v>
      </c>
      <c r="E25" s="578">
        <v>5160</v>
      </c>
      <c r="F25" s="602">
        <v>1810</v>
      </c>
      <c r="G25" s="576">
        <v>549</v>
      </c>
    </row>
    <row r="26" spans="2:7" ht="14.25">
      <c r="B26" s="569" t="s">
        <v>32</v>
      </c>
      <c r="C26" s="577" t="s">
        <v>33</v>
      </c>
      <c r="D26" s="585">
        <v>90</v>
      </c>
      <c r="E26" s="575">
        <v>273</v>
      </c>
      <c r="F26" s="600">
        <v>77</v>
      </c>
      <c r="G26" s="576">
        <v>24</v>
      </c>
    </row>
    <row r="27" spans="2:7" ht="14.25">
      <c r="B27" s="569" t="s">
        <v>34</v>
      </c>
      <c r="C27" s="577" t="s">
        <v>35</v>
      </c>
      <c r="D27" s="585">
        <v>470</v>
      </c>
      <c r="E27" s="578">
        <v>2070</v>
      </c>
      <c r="F27" s="600">
        <v>609</v>
      </c>
      <c r="G27" s="576">
        <v>185</v>
      </c>
    </row>
    <row r="28" spans="2:7" ht="14.25">
      <c r="B28" s="569" t="s">
        <v>36</v>
      </c>
      <c r="C28" s="577" t="s">
        <v>37</v>
      </c>
      <c r="D28" s="586" t="s">
        <v>641</v>
      </c>
      <c r="E28" s="578">
        <v>2250</v>
      </c>
      <c r="F28" s="600">
        <v>725</v>
      </c>
      <c r="G28" s="576">
        <v>220</v>
      </c>
    </row>
    <row r="29" spans="2:7" ht="14.25">
      <c r="B29" s="569" t="s">
        <v>38</v>
      </c>
      <c r="C29" s="577" t="s">
        <v>39</v>
      </c>
      <c r="D29" s="587">
        <v>1800</v>
      </c>
      <c r="E29" s="578">
        <v>5490</v>
      </c>
      <c r="F29" s="602">
        <v>2310</v>
      </c>
      <c r="G29" s="576">
        <v>705</v>
      </c>
    </row>
    <row r="30" spans="2:7" ht="14.25">
      <c r="B30" s="569" t="s">
        <v>40</v>
      </c>
      <c r="C30" s="577" t="s">
        <v>41</v>
      </c>
      <c r="D30" s="586" t="s">
        <v>641</v>
      </c>
      <c r="E30" s="575">
        <v>429</v>
      </c>
      <c r="F30" s="600">
        <v>122</v>
      </c>
      <c r="G30" s="576">
        <v>37</v>
      </c>
    </row>
    <row r="31" spans="2:7" ht="14.25">
      <c r="B31" s="569" t="s">
        <v>42</v>
      </c>
      <c r="C31" s="577" t="s">
        <v>43</v>
      </c>
      <c r="D31" s="586" t="s">
        <v>641</v>
      </c>
      <c r="E31" s="578">
        <v>2030</v>
      </c>
      <c r="F31" s="600">
        <v>595</v>
      </c>
      <c r="G31" s="576">
        <v>181</v>
      </c>
    </row>
    <row r="32" spans="2:7" ht="14.25">
      <c r="B32" s="569"/>
      <c r="C32" s="577"/>
      <c r="D32" s="586"/>
      <c r="E32" s="578"/>
      <c r="F32" s="600"/>
      <c r="G32" s="576"/>
    </row>
    <row r="33" spans="2:7" ht="14.25">
      <c r="B33" s="569" t="s">
        <v>138</v>
      </c>
      <c r="C33" s="577"/>
      <c r="D33" s="586"/>
      <c r="E33" s="570"/>
      <c r="F33" s="601"/>
      <c r="G33" s="577"/>
    </row>
    <row r="34" spans="2:7" ht="14.25">
      <c r="B34" s="569" t="s">
        <v>44</v>
      </c>
      <c r="C34" s="577" t="s">
        <v>45</v>
      </c>
      <c r="D34" s="587">
        <v>11700</v>
      </c>
      <c r="E34" s="578">
        <v>12000</v>
      </c>
      <c r="F34" s="602">
        <v>14800</v>
      </c>
      <c r="G34" s="579">
        <v>12200</v>
      </c>
    </row>
    <row r="35" spans="2:7" ht="14.25">
      <c r="B35" s="569" t="s">
        <v>46</v>
      </c>
      <c r="C35" s="577" t="s">
        <v>47</v>
      </c>
      <c r="D35" s="585">
        <v>650</v>
      </c>
      <c r="E35" s="578">
        <v>2330</v>
      </c>
      <c r="F35" s="600">
        <v>675</v>
      </c>
      <c r="G35" s="576">
        <v>205</v>
      </c>
    </row>
    <row r="36" spans="2:7" ht="14.25">
      <c r="B36" s="569" t="s">
        <v>48</v>
      </c>
      <c r="C36" s="577" t="s">
        <v>49</v>
      </c>
      <c r="D36" s="587">
        <v>2800</v>
      </c>
      <c r="E36" s="578">
        <v>6350</v>
      </c>
      <c r="F36" s="602">
        <v>3500</v>
      </c>
      <c r="G36" s="579">
        <v>1100</v>
      </c>
    </row>
    <row r="37" spans="2:7" ht="14.25">
      <c r="B37" s="569" t="s">
        <v>50</v>
      </c>
      <c r="C37" s="577" t="s">
        <v>51</v>
      </c>
      <c r="D37" s="587">
        <v>1300</v>
      </c>
      <c r="E37" s="578">
        <v>3830</v>
      </c>
      <c r="F37" s="602">
        <v>1430</v>
      </c>
      <c r="G37" s="576">
        <v>435</v>
      </c>
    </row>
    <row r="38" spans="2:7" ht="14.25">
      <c r="B38" s="569" t="s">
        <v>52</v>
      </c>
      <c r="C38" s="577" t="s">
        <v>53</v>
      </c>
      <c r="D38" s="587">
        <v>3800</v>
      </c>
      <c r="E38" s="578">
        <v>5890</v>
      </c>
      <c r="F38" s="602">
        <v>4470</v>
      </c>
      <c r="G38" s="579">
        <v>1590</v>
      </c>
    </row>
    <row r="39" spans="2:7" ht="14.25">
      <c r="B39" s="569" t="s">
        <v>54</v>
      </c>
      <c r="C39" s="577" t="s">
        <v>55</v>
      </c>
      <c r="D39" s="585">
        <v>140</v>
      </c>
      <c r="E39" s="575">
        <v>437</v>
      </c>
      <c r="F39" s="600">
        <v>124</v>
      </c>
      <c r="G39" s="576">
        <v>38</v>
      </c>
    </row>
    <row r="40" spans="2:7" ht="14.25">
      <c r="B40" s="569" t="s">
        <v>56</v>
      </c>
      <c r="C40" s="577" t="s">
        <v>57</v>
      </c>
      <c r="D40" s="587">
        <v>2900</v>
      </c>
      <c r="E40" s="578">
        <v>5310</v>
      </c>
      <c r="F40" s="602">
        <v>3220</v>
      </c>
      <c r="G40" s="579">
        <v>1040</v>
      </c>
    </row>
    <row r="41" spans="2:7" ht="14.25">
      <c r="B41" s="569" t="s">
        <v>58</v>
      </c>
      <c r="C41" s="577" t="s">
        <v>59</v>
      </c>
      <c r="D41" s="587">
        <v>6300</v>
      </c>
      <c r="E41" s="578">
        <v>8100</v>
      </c>
      <c r="F41" s="602">
        <v>9810</v>
      </c>
      <c r="G41" s="579">
        <v>7660</v>
      </c>
    </row>
    <row r="42" spans="2:7" ht="14.25">
      <c r="B42" s="569" t="s">
        <v>60</v>
      </c>
      <c r="C42" s="577" t="s">
        <v>61</v>
      </c>
      <c r="D42" s="586" t="s">
        <v>641</v>
      </c>
      <c r="E42" s="578">
        <v>3380</v>
      </c>
      <c r="F42" s="600">
        <v>1030</v>
      </c>
      <c r="G42" s="576">
        <v>314</v>
      </c>
    </row>
    <row r="43" spans="2:7" ht="14.25">
      <c r="B43" s="569" t="s">
        <v>62</v>
      </c>
      <c r="C43" s="577" t="s">
        <v>63</v>
      </c>
      <c r="D43" s="586" t="s">
        <v>641</v>
      </c>
      <c r="E43" s="578">
        <v>2520</v>
      </c>
      <c r="F43" s="600">
        <v>794</v>
      </c>
      <c r="G43" s="576">
        <v>241</v>
      </c>
    </row>
    <row r="44" spans="2:7" ht="14.25">
      <c r="B44" s="569" t="s">
        <v>64</v>
      </c>
      <c r="C44" s="577" t="s">
        <v>65</v>
      </c>
      <c r="D44" s="587">
        <v>1300</v>
      </c>
      <c r="E44" s="578">
        <v>4140</v>
      </c>
      <c r="F44" s="602">
        <v>1640</v>
      </c>
      <c r="G44" s="576">
        <v>500</v>
      </c>
    </row>
    <row r="45" spans="2:7" ht="14.25">
      <c r="B45" s="569"/>
      <c r="C45" s="577"/>
      <c r="D45" s="587"/>
      <c r="E45" s="578"/>
      <c r="F45" s="602"/>
      <c r="G45" s="576"/>
    </row>
    <row r="46" spans="2:7" ht="14.25">
      <c r="B46" s="569" t="s">
        <v>139</v>
      </c>
      <c r="C46" s="577"/>
      <c r="D46" s="586"/>
      <c r="E46" s="570"/>
      <c r="F46" s="601"/>
      <c r="G46" s="577"/>
    </row>
    <row r="47" spans="2:7" ht="14.25">
      <c r="B47" s="569" t="s">
        <v>66</v>
      </c>
      <c r="C47" s="577" t="s">
        <v>67</v>
      </c>
      <c r="D47" s="587">
        <v>23900</v>
      </c>
      <c r="E47" s="578">
        <v>16300</v>
      </c>
      <c r="F47" s="602">
        <v>22800</v>
      </c>
      <c r="G47" s="579">
        <v>32600</v>
      </c>
    </row>
    <row r="48" spans="2:7" ht="14.25">
      <c r="B48" s="569" t="s">
        <v>68</v>
      </c>
      <c r="C48" s="577" t="s">
        <v>69</v>
      </c>
      <c r="D48" s="586" t="s">
        <v>641</v>
      </c>
      <c r="E48" s="578">
        <v>12300</v>
      </c>
      <c r="F48" s="602">
        <v>17200</v>
      </c>
      <c r="G48" s="579">
        <v>20700</v>
      </c>
    </row>
    <row r="49" spans="2:7" ht="14.25">
      <c r="B49" s="569" t="s">
        <v>70</v>
      </c>
      <c r="C49" s="577" t="s">
        <v>71</v>
      </c>
      <c r="D49" s="587">
        <v>6500</v>
      </c>
      <c r="E49" s="578">
        <v>5210</v>
      </c>
      <c r="F49" s="602">
        <v>7390</v>
      </c>
      <c r="G49" s="579">
        <v>11200</v>
      </c>
    </row>
    <row r="50" spans="2:7" ht="14.25">
      <c r="B50" s="569" t="s">
        <v>72</v>
      </c>
      <c r="C50" s="577" t="s">
        <v>73</v>
      </c>
      <c r="D50" s="587">
        <v>9200</v>
      </c>
      <c r="E50" s="578">
        <v>8630</v>
      </c>
      <c r="F50" s="602">
        <v>12200</v>
      </c>
      <c r="G50" s="579">
        <v>18200</v>
      </c>
    </row>
    <row r="51" spans="2:7" ht="14.25">
      <c r="B51" s="569" t="s">
        <v>74</v>
      </c>
      <c r="C51" s="577" t="s">
        <v>75</v>
      </c>
      <c r="D51" s="587">
        <v>7000</v>
      </c>
      <c r="E51" s="578">
        <v>6310</v>
      </c>
      <c r="F51" s="602">
        <v>8830</v>
      </c>
      <c r="G51" s="579">
        <v>12500</v>
      </c>
    </row>
    <row r="52" spans="2:7" ht="14.25">
      <c r="B52" s="569" t="s">
        <v>76</v>
      </c>
      <c r="C52" s="577" t="s">
        <v>77</v>
      </c>
      <c r="D52" s="587">
        <v>8700</v>
      </c>
      <c r="E52" s="578">
        <v>7310</v>
      </c>
      <c r="F52" s="602">
        <v>10300</v>
      </c>
      <c r="G52" s="579">
        <v>14700</v>
      </c>
    </row>
    <row r="53" spans="2:7" ht="14.25">
      <c r="B53" s="569" t="s">
        <v>78</v>
      </c>
      <c r="C53" s="577" t="s">
        <v>79</v>
      </c>
      <c r="D53" s="587">
        <v>7000</v>
      </c>
      <c r="E53" s="578">
        <v>6330</v>
      </c>
      <c r="F53" s="602">
        <v>8860</v>
      </c>
      <c r="G53" s="579">
        <v>12500</v>
      </c>
    </row>
    <row r="54" spans="2:7" ht="14.25">
      <c r="B54" s="569" t="s">
        <v>80</v>
      </c>
      <c r="C54" s="577" t="s">
        <v>81</v>
      </c>
      <c r="D54" s="586" t="s">
        <v>641</v>
      </c>
      <c r="E54" s="578">
        <v>6510</v>
      </c>
      <c r="F54" s="602">
        <v>9160</v>
      </c>
      <c r="G54" s="579">
        <v>13300</v>
      </c>
    </row>
    <row r="55" spans="2:7" ht="14.25">
      <c r="B55" s="569" t="s">
        <v>82</v>
      </c>
      <c r="C55" s="577" t="s">
        <v>83</v>
      </c>
      <c r="D55" s="587">
        <v>7400</v>
      </c>
      <c r="E55" s="578">
        <v>6600</v>
      </c>
      <c r="F55" s="602">
        <v>9300</v>
      </c>
      <c r="G55" s="579">
        <v>13300</v>
      </c>
    </row>
    <row r="56" spans="2:7" ht="14.25">
      <c r="B56" s="569" t="s">
        <v>84</v>
      </c>
      <c r="C56" s="577" t="s">
        <v>85</v>
      </c>
      <c r="D56" s="586" t="s">
        <v>641</v>
      </c>
      <c r="E56" s="570" t="s">
        <v>125</v>
      </c>
      <c r="F56" s="601" t="s">
        <v>126</v>
      </c>
      <c r="G56" s="577" t="s">
        <v>127</v>
      </c>
    </row>
    <row r="57" spans="2:7" ht="14.25">
      <c r="B57" s="569" t="s">
        <v>86</v>
      </c>
      <c r="C57" s="577" t="s">
        <v>87</v>
      </c>
      <c r="D57" s="586" t="s">
        <v>641</v>
      </c>
      <c r="E57" s="578">
        <v>13200</v>
      </c>
      <c r="F57" s="602">
        <v>17700</v>
      </c>
      <c r="G57" s="579">
        <v>21200</v>
      </c>
    </row>
    <row r="58" spans="2:7" ht="14.25">
      <c r="B58" s="569"/>
      <c r="C58" s="577"/>
      <c r="D58" s="586"/>
      <c r="E58" s="570"/>
      <c r="F58" s="601"/>
      <c r="G58" s="577"/>
    </row>
    <row r="59" spans="2:7" ht="14.25">
      <c r="B59" s="569" t="s">
        <v>140</v>
      </c>
      <c r="C59" s="577"/>
      <c r="D59" s="586"/>
      <c r="E59" s="570"/>
      <c r="F59" s="601"/>
      <c r="G59" s="577"/>
    </row>
    <row r="60" spans="2:7" ht="14.25">
      <c r="B60" s="569" t="s">
        <v>88</v>
      </c>
      <c r="C60" s="577" t="s">
        <v>89</v>
      </c>
      <c r="D60" s="586"/>
      <c r="E60" s="578">
        <v>13800</v>
      </c>
      <c r="F60" s="602">
        <v>14900</v>
      </c>
      <c r="G60" s="579">
        <v>8490</v>
      </c>
    </row>
    <row r="61" spans="2:7" ht="14.25">
      <c r="B61" s="569" t="s">
        <v>90</v>
      </c>
      <c r="C61" s="577" t="s">
        <v>91</v>
      </c>
      <c r="D61" s="586"/>
      <c r="E61" s="578">
        <v>12200</v>
      </c>
      <c r="F61" s="602">
        <v>6320</v>
      </c>
      <c r="G61" s="579">
        <v>1960</v>
      </c>
    </row>
    <row r="62" spans="2:7" ht="14.25">
      <c r="B62" s="569" t="s">
        <v>92</v>
      </c>
      <c r="C62" s="577" t="s">
        <v>93</v>
      </c>
      <c r="D62" s="586"/>
      <c r="E62" s="578">
        <v>2630</v>
      </c>
      <c r="F62" s="600">
        <v>756</v>
      </c>
      <c r="G62" s="576">
        <v>230</v>
      </c>
    </row>
    <row r="63" spans="2:7" ht="14.25">
      <c r="B63" s="569" t="s">
        <v>94</v>
      </c>
      <c r="C63" s="577" t="s">
        <v>95</v>
      </c>
      <c r="D63" s="586"/>
      <c r="E63" s="578">
        <v>1230</v>
      </c>
      <c r="F63" s="600">
        <v>350</v>
      </c>
      <c r="G63" s="576">
        <v>106</v>
      </c>
    </row>
    <row r="64" spans="2:7" ht="14.25">
      <c r="B64" s="569" t="s">
        <v>96</v>
      </c>
      <c r="C64" s="577" t="s">
        <v>97</v>
      </c>
      <c r="D64" s="586"/>
      <c r="E64" s="578">
        <v>2440</v>
      </c>
      <c r="F64" s="600">
        <v>708</v>
      </c>
      <c r="G64" s="576">
        <v>215</v>
      </c>
    </row>
    <row r="65" spans="2:7" ht="14.25">
      <c r="B65" s="569" t="s">
        <v>98</v>
      </c>
      <c r="C65" s="577" t="s">
        <v>99</v>
      </c>
      <c r="D65" s="586"/>
      <c r="E65" s="578">
        <v>2280</v>
      </c>
      <c r="F65" s="600">
        <v>659</v>
      </c>
      <c r="G65" s="576">
        <v>200</v>
      </c>
    </row>
    <row r="66" spans="2:7" ht="14.25">
      <c r="B66" s="569" t="s">
        <v>100</v>
      </c>
      <c r="C66" s="577" t="s">
        <v>97</v>
      </c>
      <c r="D66" s="586"/>
      <c r="E66" s="578">
        <v>1260</v>
      </c>
      <c r="F66" s="600">
        <v>359</v>
      </c>
      <c r="G66" s="576">
        <v>109</v>
      </c>
    </row>
    <row r="67" spans="2:7" ht="14.25">
      <c r="B67" s="569" t="s">
        <v>101</v>
      </c>
      <c r="C67" s="577" t="s">
        <v>102</v>
      </c>
      <c r="D67" s="586"/>
      <c r="E67" s="578">
        <v>1980</v>
      </c>
      <c r="F67" s="600">
        <v>575</v>
      </c>
      <c r="G67" s="576">
        <v>175</v>
      </c>
    </row>
    <row r="68" spans="2:7" ht="14.25">
      <c r="B68" s="569" t="s">
        <v>103</v>
      </c>
      <c r="C68" s="577" t="s">
        <v>104</v>
      </c>
      <c r="D68" s="586"/>
      <c r="E68" s="578">
        <v>1900</v>
      </c>
      <c r="F68" s="600">
        <v>580</v>
      </c>
      <c r="G68" s="576">
        <v>175</v>
      </c>
    </row>
    <row r="69" spans="2:7" ht="14.25">
      <c r="B69" s="569" t="s">
        <v>105</v>
      </c>
      <c r="C69" s="577" t="s">
        <v>106</v>
      </c>
      <c r="D69" s="586"/>
      <c r="E69" s="575">
        <v>386</v>
      </c>
      <c r="F69" s="600">
        <v>110</v>
      </c>
      <c r="G69" s="576">
        <v>33</v>
      </c>
    </row>
    <row r="70" spans="2:7" ht="14.25">
      <c r="B70" s="569" t="s">
        <v>107</v>
      </c>
      <c r="C70" s="577" t="s">
        <v>108</v>
      </c>
      <c r="D70" s="586"/>
      <c r="E70" s="578">
        <v>1040</v>
      </c>
      <c r="F70" s="600">
        <v>297</v>
      </c>
      <c r="G70" s="576">
        <v>90</v>
      </c>
    </row>
    <row r="71" spans="2:7" ht="14.25">
      <c r="B71" s="569" t="s">
        <v>109</v>
      </c>
      <c r="C71" s="577" t="s">
        <v>110</v>
      </c>
      <c r="D71" s="586"/>
      <c r="E71" s="575">
        <v>207</v>
      </c>
      <c r="F71" s="600">
        <v>59</v>
      </c>
      <c r="G71" s="576">
        <v>18</v>
      </c>
    </row>
    <row r="72" spans="2:7" ht="14.25">
      <c r="B72" s="569" t="s">
        <v>111</v>
      </c>
      <c r="C72" s="577" t="s">
        <v>112</v>
      </c>
      <c r="D72" s="586"/>
      <c r="E72" s="578">
        <v>6320</v>
      </c>
      <c r="F72" s="602">
        <v>1870</v>
      </c>
      <c r="G72" s="576">
        <v>569</v>
      </c>
    </row>
    <row r="73" spans="2:7" ht="14.25">
      <c r="B73" s="569" t="s">
        <v>113</v>
      </c>
      <c r="C73" s="577" t="s">
        <v>114</v>
      </c>
      <c r="D73" s="586"/>
      <c r="E73" s="578">
        <v>8000</v>
      </c>
      <c r="F73" s="602">
        <v>2800</v>
      </c>
      <c r="G73" s="576">
        <v>860</v>
      </c>
    </row>
    <row r="74" spans="2:7" ht="14.25">
      <c r="B74" s="569" t="s">
        <v>115</v>
      </c>
      <c r="C74" s="577" t="s">
        <v>116</v>
      </c>
      <c r="D74" s="586"/>
      <c r="E74" s="578">
        <v>5100</v>
      </c>
      <c r="F74" s="602">
        <v>1500</v>
      </c>
      <c r="G74" s="576">
        <v>460</v>
      </c>
    </row>
    <row r="75" spans="2:7" ht="14.25">
      <c r="B75" s="569"/>
      <c r="C75" s="577"/>
      <c r="D75" s="586"/>
      <c r="E75" s="578"/>
      <c r="F75" s="602"/>
      <c r="G75" s="576"/>
    </row>
    <row r="76" spans="2:7" ht="14.25">
      <c r="B76" s="569" t="s">
        <v>141</v>
      </c>
      <c r="C76" s="577"/>
      <c r="D76" s="586"/>
      <c r="E76" s="570"/>
      <c r="F76" s="601"/>
      <c r="G76" s="577"/>
    </row>
    <row r="77" spans="2:7" ht="14.25">
      <c r="B77" s="569" t="s">
        <v>117</v>
      </c>
      <c r="C77" s="577" t="s">
        <v>118</v>
      </c>
      <c r="D77" s="586"/>
      <c r="E77" s="578">
        <v>7620</v>
      </c>
      <c r="F77" s="602">
        <v>10300</v>
      </c>
      <c r="G77" s="579">
        <v>12400</v>
      </c>
    </row>
    <row r="78" spans="2:7" ht="14.25">
      <c r="B78" s="569"/>
      <c r="C78" s="577"/>
      <c r="D78" s="586"/>
      <c r="E78" s="578"/>
      <c r="F78" s="602"/>
      <c r="G78" s="579"/>
    </row>
    <row r="79" spans="2:7" ht="14.25">
      <c r="B79" s="569" t="s">
        <v>142</v>
      </c>
      <c r="C79" s="577"/>
      <c r="D79" s="586"/>
      <c r="E79" s="570"/>
      <c r="F79" s="601"/>
      <c r="G79" s="577"/>
    </row>
    <row r="80" spans="2:7" ht="14.25">
      <c r="B80" s="569" t="s">
        <v>119</v>
      </c>
      <c r="C80" s="577" t="s">
        <v>120</v>
      </c>
      <c r="D80" s="586"/>
      <c r="E80" s="575">
        <v>1</v>
      </c>
      <c r="F80" s="600">
        <v>1</v>
      </c>
      <c r="G80" s="577" t="s">
        <v>128</v>
      </c>
    </row>
    <row r="81" spans="2:7" ht="14.25">
      <c r="B81" s="569" t="s">
        <v>121</v>
      </c>
      <c r="C81" s="577" t="s">
        <v>122</v>
      </c>
      <c r="D81" s="586"/>
      <c r="E81" s="575">
        <v>31</v>
      </c>
      <c r="F81" s="600">
        <v>8.7</v>
      </c>
      <c r="G81" s="576">
        <v>2.7</v>
      </c>
    </row>
    <row r="82" spans="2:7" ht="15" thickBot="1">
      <c r="B82" s="580" t="s">
        <v>123</v>
      </c>
      <c r="C82" s="589" t="s">
        <v>124</v>
      </c>
      <c r="D82" s="588"/>
      <c r="E82" s="581">
        <v>45</v>
      </c>
      <c r="F82" s="603">
        <v>13</v>
      </c>
      <c r="G82" s="582">
        <v>4</v>
      </c>
    </row>
  </sheetData>
  <sheetProtection/>
  <mergeCells count="1">
    <mergeCell ref="D4:G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H9" sqref="H9"/>
    </sheetView>
  </sheetViews>
  <sheetFormatPr defaultColWidth="9.00390625" defaultRowHeight="13.5"/>
  <cols>
    <col min="2" max="2" width="16.75390625" style="0" bestFit="1" customWidth="1"/>
    <col min="3" max="3" width="15.875" style="0" bestFit="1" customWidth="1"/>
    <col min="4" max="4" width="19.125" style="0" bestFit="1" customWidth="1"/>
    <col min="5" max="5" width="22.625" style="0" customWidth="1"/>
  </cols>
  <sheetData>
    <row r="1" spans="2:5" ht="13.5">
      <c r="B1" s="619"/>
      <c r="C1" s="620"/>
      <c r="D1" s="620"/>
      <c r="E1" s="620"/>
    </row>
    <row r="2" spans="2:5" ht="14.25" thickBot="1">
      <c r="B2" s="235" t="s">
        <v>1294</v>
      </c>
      <c r="C2" s="147"/>
      <c r="D2" s="147"/>
      <c r="E2" s="147"/>
    </row>
    <row r="3" spans="2:5" ht="14.25" thickBot="1">
      <c r="B3" s="152"/>
      <c r="C3" s="614" t="s">
        <v>643</v>
      </c>
      <c r="D3" s="615"/>
      <c r="E3" s="165" t="s">
        <v>644</v>
      </c>
    </row>
    <row r="4" spans="2:5" ht="14.25" thickBot="1">
      <c r="B4" s="3"/>
      <c r="C4" s="4" t="s">
        <v>736</v>
      </c>
      <c r="D4" s="5" t="s">
        <v>380</v>
      </c>
      <c r="E4" s="166" t="s">
        <v>1791</v>
      </c>
    </row>
    <row r="5" spans="2:5" ht="13.5">
      <c r="B5" s="6" t="s">
        <v>368</v>
      </c>
      <c r="C5" s="7">
        <v>1.6</v>
      </c>
      <c r="D5" s="91">
        <v>1.88</v>
      </c>
      <c r="E5" s="167">
        <f>(0.432*1/17)/(0.136*2/64.1)</f>
        <v>5.988581314878892</v>
      </c>
    </row>
    <row r="6" spans="2:5" ht="13.5">
      <c r="B6" s="2" t="s">
        <v>369</v>
      </c>
      <c r="C6" s="8"/>
      <c r="D6" s="92">
        <v>0.88</v>
      </c>
      <c r="E6" s="168">
        <f>(11.4*35.45/36.45)/(8.5*32/64.1)</f>
        <v>2.6128392035826673</v>
      </c>
    </row>
    <row r="7" spans="2:5" ht="13.5">
      <c r="B7" s="2" t="s">
        <v>370</v>
      </c>
      <c r="C7" s="8"/>
      <c r="D7" s="92">
        <v>1.6</v>
      </c>
      <c r="E7" s="168"/>
    </row>
    <row r="8" spans="2:5" ht="13.5">
      <c r="B8" s="2" t="s">
        <v>371</v>
      </c>
      <c r="C8" s="8"/>
      <c r="D8" s="92">
        <v>1.88</v>
      </c>
      <c r="E8" s="168"/>
    </row>
    <row r="9" spans="2:5" ht="13.5">
      <c r="B9" s="2" t="s">
        <v>372</v>
      </c>
      <c r="C9" s="8"/>
      <c r="D9" s="92">
        <v>0.51</v>
      </c>
      <c r="E9" s="168"/>
    </row>
    <row r="10" spans="2:5" ht="13.5">
      <c r="B10" s="2" t="s">
        <v>373</v>
      </c>
      <c r="C10" s="8"/>
      <c r="D10" s="92">
        <v>0.7</v>
      </c>
      <c r="E10" s="168">
        <f>E12</f>
        <v>0.7165142263427109</v>
      </c>
    </row>
    <row r="11" spans="2:5" ht="13.5">
      <c r="B11" s="2" t="s">
        <v>374</v>
      </c>
      <c r="C11" s="8"/>
      <c r="D11" s="92">
        <v>1.07</v>
      </c>
      <c r="E11" s="168">
        <f>(9.99*14/30)/(8.5*32/64.1)</f>
        <v>1.0986551470588235</v>
      </c>
    </row>
    <row r="12" spans="2:5" ht="13.5">
      <c r="B12" s="2" t="s">
        <v>375</v>
      </c>
      <c r="C12" s="8">
        <v>0.5</v>
      </c>
      <c r="D12" s="92">
        <v>0.7</v>
      </c>
      <c r="E12" s="168">
        <f>(9.99*14/46)/(8.5*32/64.1)</f>
        <v>0.7165142263427109</v>
      </c>
    </row>
    <row r="13" spans="2:5" ht="13.5">
      <c r="B13" s="2" t="s">
        <v>376</v>
      </c>
      <c r="C13" s="8"/>
      <c r="D13" s="92">
        <v>0.98</v>
      </c>
      <c r="E13" s="169"/>
    </row>
    <row r="14" spans="2:5" ht="13.5">
      <c r="B14" s="2" t="s">
        <v>377</v>
      </c>
      <c r="C14" s="8">
        <v>1.2</v>
      </c>
      <c r="D14" s="92">
        <v>1</v>
      </c>
      <c r="E14" s="169">
        <f>(8.5*32/64.1)/(8.5*32/64.1)</f>
        <v>1</v>
      </c>
    </row>
    <row r="15" spans="2:5" ht="13.5">
      <c r="B15" s="2" t="s">
        <v>378</v>
      </c>
      <c r="C15" s="8"/>
      <c r="D15" s="92">
        <v>0.8</v>
      </c>
      <c r="E15" s="169"/>
    </row>
    <row r="16" spans="2:5" ht="14.25" thickBot="1">
      <c r="B16" s="9" t="s">
        <v>379</v>
      </c>
      <c r="C16" s="10"/>
      <c r="D16" s="93">
        <v>0.65</v>
      </c>
      <c r="E16" s="170"/>
    </row>
    <row r="17" spans="2:5" ht="14.25" thickBot="1">
      <c r="B17" s="148" t="s">
        <v>381</v>
      </c>
      <c r="C17" s="149"/>
      <c r="D17" s="149"/>
      <c r="E17" s="171"/>
    </row>
    <row r="18" spans="2:5" ht="24">
      <c r="B18" s="16" t="s">
        <v>387</v>
      </c>
      <c r="C18" s="17" t="s">
        <v>388</v>
      </c>
      <c r="D18" s="17" t="s">
        <v>389</v>
      </c>
      <c r="E18" s="172" t="s">
        <v>390</v>
      </c>
    </row>
    <row r="19" spans="2:5" ht="13.5">
      <c r="B19" s="16" t="s">
        <v>408</v>
      </c>
      <c r="C19" s="17" t="s">
        <v>409</v>
      </c>
      <c r="D19" s="17" t="s">
        <v>410</v>
      </c>
      <c r="E19" s="172" t="s">
        <v>411</v>
      </c>
    </row>
    <row r="20" spans="2:5" ht="13.5">
      <c r="B20" s="13" t="s">
        <v>382</v>
      </c>
      <c r="C20" s="12" t="s">
        <v>395</v>
      </c>
      <c r="D20" s="12" t="s">
        <v>396</v>
      </c>
      <c r="E20" s="173" t="s">
        <v>397</v>
      </c>
    </row>
    <row r="21" spans="2:5" ht="13.5">
      <c r="B21" s="13" t="s">
        <v>383</v>
      </c>
      <c r="C21" s="12" t="s">
        <v>398</v>
      </c>
      <c r="D21" s="12" t="s">
        <v>399</v>
      </c>
      <c r="E21" s="173" t="s">
        <v>399</v>
      </c>
    </row>
    <row r="22" spans="2:5" ht="24">
      <c r="B22" s="13" t="s">
        <v>400</v>
      </c>
      <c r="C22" s="12" t="s">
        <v>391</v>
      </c>
      <c r="D22" s="11" t="s">
        <v>401</v>
      </c>
      <c r="E22" s="173" t="s">
        <v>392</v>
      </c>
    </row>
    <row r="23" spans="2:5" ht="13.5">
      <c r="B23" s="13" t="s">
        <v>384</v>
      </c>
      <c r="C23" s="12" t="s">
        <v>405</v>
      </c>
      <c r="D23" s="12" t="s">
        <v>402</v>
      </c>
      <c r="E23" s="173" t="s">
        <v>393</v>
      </c>
    </row>
    <row r="24" spans="2:5" ht="36">
      <c r="B24" s="18" t="s">
        <v>403</v>
      </c>
      <c r="C24" s="19" t="s">
        <v>404</v>
      </c>
      <c r="D24" s="19" t="s">
        <v>406</v>
      </c>
      <c r="E24" s="174" t="s">
        <v>407</v>
      </c>
    </row>
    <row r="25" spans="2:5" ht="14.25" thickBot="1">
      <c r="B25" s="14" t="s">
        <v>385</v>
      </c>
      <c r="C25" s="15" t="s">
        <v>386</v>
      </c>
      <c r="D25" s="15" t="s">
        <v>394</v>
      </c>
      <c r="E25" s="175" t="s">
        <v>1692</v>
      </c>
    </row>
  </sheetData>
  <sheetProtection password="F9E7" sheet="1" objects="1" scenarios="1"/>
  <mergeCells count="2">
    <mergeCell ref="B1:E1"/>
    <mergeCell ref="C3:D3"/>
  </mergeCells>
  <printOptions horizontalCentered="1"/>
  <pageMargins left="1.1811023622047245" right="0.7874015748031497" top="0.984251968503937" bottom="0.984251968503937" header="0.5118110236220472" footer="0.5118110236220472"/>
  <pageSetup firstPageNumber="243" useFirstPageNumber="1" horizontalDpi="600" verticalDpi="600" orientation="portrait" paperSize="9" r:id="rId1"/>
  <headerFooter alignWithMargins="0">
    <oddFooter>&amp;C&amp;"Century,標準"&amp;10&amp;P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2" max="2" width="16.875" style="0" customWidth="1"/>
    <col min="3" max="3" width="15.625" style="0" customWidth="1"/>
    <col min="7" max="7" width="13.50390625" style="0" customWidth="1"/>
    <col min="11" max="11" width="12.375" style="0" customWidth="1"/>
  </cols>
  <sheetData>
    <row r="2" spans="2:10" ht="13.5">
      <c r="B2" s="608"/>
      <c r="C2" s="608"/>
      <c r="D2" s="608"/>
      <c r="E2" s="608"/>
      <c r="F2" s="608"/>
      <c r="G2" s="608"/>
      <c r="H2" s="608"/>
      <c r="I2" s="608"/>
      <c r="J2" s="608"/>
    </row>
    <row r="3" spans="2:10" ht="13.5">
      <c r="B3" s="609" t="s">
        <v>2319</v>
      </c>
      <c r="C3" s="609" t="s">
        <v>2320</v>
      </c>
      <c r="D3" s="609" t="s">
        <v>2321</v>
      </c>
      <c r="E3" s="609" t="s">
        <v>2322</v>
      </c>
      <c r="F3" s="609" t="s">
        <v>2323</v>
      </c>
      <c r="G3" s="609" t="s">
        <v>2324</v>
      </c>
      <c r="H3" s="609" t="s">
        <v>2325</v>
      </c>
      <c r="I3" s="609" t="s">
        <v>2326</v>
      </c>
      <c r="J3" s="609" t="s">
        <v>2345</v>
      </c>
    </row>
    <row r="4" spans="2:10" ht="13.5">
      <c r="B4" s="612" t="s">
        <v>2333</v>
      </c>
      <c r="C4" s="611" t="s">
        <v>2343</v>
      </c>
      <c r="D4" s="611" t="s">
        <v>2328</v>
      </c>
      <c r="E4" s="611" t="s">
        <v>2329</v>
      </c>
      <c r="F4" s="612" t="s">
        <v>2330</v>
      </c>
      <c r="G4" s="611" t="s">
        <v>2331</v>
      </c>
      <c r="H4" s="611" t="s">
        <v>2344</v>
      </c>
      <c r="I4" s="611" t="s">
        <v>2332</v>
      </c>
      <c r="J4" s="613">
        <v>0.4130244593480174</v>
      </c>
    </row>
    <row r="5" spans="2:10" ht="13.5">
      <c r="B5" s="612" t="s">
        <v>2334</v>
      </c>
      <c r="C5" s="611" t="s">
        <v>2343</v>
      </c>
      <c r="D5" s="611" t="s">
        <v>2328</v>
      </c>
      <c r="E5" s="611" t="s">
        <v>2329</v>
      </c>
      <c r="F5" s="612" t="s">
        <v>2330</v>
      </c>
      <c r="G5" s="611" t="s">
        <v>2331</v>
      </c>
      <c r="H5" s="611" t="s">
        <v>2344</v>
      </c>
      <c r="I5" s="611" t="s">
        <v>2332</v>
      </c>
      <c r="J5" s="613">
        <v>1.0874089419677713</v>
      </c>
    </row>
    <row r="6" spans="2:10" ht="13.5">
      <c r="B6" s="612" t="s">
        <v>2335</v>
      </c>
      <c r="C6" s="611" t="s">
        <v>2343</v>
      </c>
      <c r="D6" s="611" t="s">
        <v>2328</v>
      </c>
      <c r="E6" s="611" t="s">
        <v>2329</v>
      </c>
      <c r="F6" s="612" t="s">
        <v>2330</v>
      </c>
      <c r="G6" s="611" t="s">
        <v>2331</v>
      </c>
      <c r="H6" s="611" t="s">
        <v>2344</v>
      </c>
      <c r="I6" s="611" t="s">
        <v>2332</v>
      </c>
      <c r="J6" s="613">
        <v>1.0071023089655746</v>
      </c>
    </row>
    <row r="7" spans="2:10" ht="13.5">
      <c r="B7" s="612" t="s">
        <v>2336</v>
      </c>
      <c r="C7" s="611" t="s">
        <v>2343</v>
      </c>
      <c r="D7" s="611" t="s">
        <v>2328</v>
      </c>
      <c r="E7" s="611" t="s">
        <v>2329</v>
      </c>
      <c r="F7" s="612" t="s">
        <v>2330</v>
      </c>
      <c r="G7" s="611" t="s">
        <v>2331</v>
      </c>
      <c r="H7" s="611" t="s">
        <v>2344</v>
      </c>
      <c r="I7" s="611" t="s">
        <v>2332</v>
      </c>
      <c r="J7" s="613">
        <v>1.318229717615391</v>
      </c>
    </row>
    <row r="8" spans="2:10" ht="13.5">
      <c r="B8" s="612" t="s">
        <v>2337</v>
      </c>
      <c r="C8" s="611" t="s">
        <v>2343</v>
      </c>
      <c r="D8" s="611" t="s">
        <v>2328</v>
      </c>
      <c r="E8" s="611" t="s">
        <v>2329</v>
      </c>
      <c r="F8" s="612" t="s">
        <v>2330</v>
      </c>
      <c r="G8" s="611" t="s">
        <v>2331</v>
      </c>
      <c r="H8" s="611" t="s">
        <v>2344</v>
      </c>
      <c r="I8" s="611" t="s">
        <v>2332</v>
      </c>
      <c r="J8" s="613">
        <v>1.4651218797552668</v>
      </c>
    </row>
    <row r="9" spans="2:10" ht="13.5">
      <c r="B9" s="612" t="s">
        <v>2338</v>
      </c>
      <c r="C9" s="611" t="s">
        <v>2343</v>
      </c>
      <c r="D9" s="611" t="s">
        <v>2328</v>
      </c>
      <c r="E9" s="611" t="s">
        <v>2329</v>
      </c>
      <c r="F9" s="612" t="s">
        <v>2330</v>
      </c>
      <c r="G9" s="611" t="s">
        <v>2331</v>
      </c>
      <c r="H9" s="611" t="s">
        <v>2344</v>
      </c>
      <c r="I9" s="611" t="s">
        <v>2332</v>
      </c>
      <c r="J9" s="613">
        <v>1.2911362732001084</v>
      </c>
    </row>
    <row r="10" spans="2:10" ht="13.5">
      <c r="B10" s="612" t="s">
        <v>2339</v>
      </c>
      <c r="C10" s="611" t="s">
        <v>2343</v>
      </c>
      <c r="D10" s="611" t="s">
        <v>2328</v>
      </c>
      <c r="E10" s="611" t="s">
        <v>2329</v>
      </c>
      <c r="F10" s="612" t="s">
        <v>2330</v>
      </c>
      <c r="G10" s="611" t="s">
        <v>2331</v>
      </c>
      <c r="H10" s="611" t="s">
        <v>2344</v>
      </c>
      <c r="I10" s="611" t="s">
        <v>2332</v>
      </c>
      <c r="J10" s="613">
        <v>0.41797641914787115</v>
      </c>
    </row>
    <row r="11" spans="2:10" ht="13.5">
      <c r="B11" s="610" t="s">
        <v>2327</v>
      </c>
      <c r="C11" s="611" t="s">
        <v>2343</v>
      </c>
      <c r="D11" s="611" t="s">
        <v>2328</v>
      </c>
      <c r="E11" s="611" t="s">
        <v>2329</v>
      </c>
      <c r="F11" s="612" t="s">
        <v>2330</v>
      </c>
      <c r="G11" s="611" t="s">
        <v>2331</v>
      </c>
      <c r="H11" s="611" t="s">
        <v>2344</v>
      </c>
      <c r="I11" s="611" t="s">
        <v>2332</v>
      </c>
      <c r="J11" s="613">
        <v>1</v>
      </c>
    </row>
    <row r="12" spans="2:10" ht="13.5">
      <c r="B12" s="612" t="s">
        <v>2333</v>
      </c>
      <c r="C12" s="611" t="s">
        <v>2343</v>
      </c>
      <c r="D12" s="611" t="s">
        <v>2340</v>
      </c>
      <c r="E12" s="611" t="s">
        <v>2341</v>
      </c>
      <c r="F12" s="612" t="s">
        <v>2342</v>
      </c>
      <c r="G12" s="611" t="s">
        <v>2331</v>
      </c>
      <c r="H12" s="611" t="s">
        <v>2344</v>
      </c>
      <c r="I12" s="611" t="s">
        <v>2332</v>
      </c>
      <c r="J12" s="613">
        <v>0.07055942401013898</v>
      </c>
    </row>
    <row r="13" spans="2:10" ht="13.5">
      <c r="B13" s="612" t="s">
        <v>2334</v>
      </c>
      <c r="C13" s="611" t="s">
        <v>2343</v>
      </c>
      <c r="D13" s="611" t="s">
        <v>2340</v>
      </c>
      <c r="E13" s="611" t="s">
        <v>2341</v>
      </c>
      <c r="F13" s="612" t="s">
        <v>2342</v>
      </c>
      <c r="G13" s="611" t="s">
        <v>2331</v>
      </c>
      <c r="H13" s="611" t="s">
        <v>2344</v>
      </c>
      <c r="I13" s="611" t="s">
        <v>2332</v>
      </c>
      <c r="J13" s="613">
        <v>0.11508504274141733</v>
      </c>
    </row>
    <row r="14" spans="2:10" ht="13.5">
      <c r="B14" s="612" t="s">
        <v>2335</v>
      </c>
      <c r="C14" s="611" t="s">
        <v>2343</v>
      </c>
      <c r="D14" s="611" t="s">
        <v>2340</v>
      </c>
      <c r="E14" s="611" t="s">
        <v>2341</v>
      </c>
      <c r="F14" s="612" t="s">
        <v>2342</v>
      </c>
      <c r="G14" s="611" t="s">
        <v>2331</v>
      </c>
      <c r="H14" s="611" t="s">
        <v>2344</v>
      </c>
      <c r="I14" s="611" t="s">
        <v>2332</v>
      </c>
      <c r="J14" s="613">
        <v>0.14176488320588165</v>
      </c>
    </row>
    <row r="15" spans="2:10" ht="13.5">
      <c r="B15" s="612" t="s">
        <v>2336</v>
      </c>
      <c r="C15" s="611" t="s">
        <v>2343</v>
      </c>
      <c r="D15" s="611" t="s">
        <v>2340</v>
      </c>
      <c r="E15" s="611" t="s">
        <v>2341</v>
      </c>
      <c r="F15" s="612" t="s">
        <v>2342</v>
      </c>
      <c r="G15" s="611" t="s">
        <v>2331</v>
      </c>
      <c r="H15" s="611" t="s">
        <v>2344</v>
      </c>
      <c r="I15" s="611" t="s">
        <v>2332</v>
      </c>
      <c r="J15" s="613">
        <v>0.14181353664666288</v>
      </c>
    </row>
    <row r="16" spans="2:10" ht="13.5">
      <c r="B16" s="612" t="s">
        <v>2337</v>
      </c>
      <c r="C16" s="611" t="s">
        <v>2343</v>
      </c>
      <c r="D16" s="611" t="s">
        <v>2340</v>
      </c>
      <c r="E16" s="611" t="s">
        <v>2341</v>
      </c>
      <c r="F16" s="612" t="s">
        <v>2342</v>
      </c>
      <c r="G16" s="611" t="s">
        <v>2331</v>
      </c>
      <c r="H16" s="611" t="s">
        <v>2344</v>
      </c>
      <c r="I16" s="611" t="s">
        <v>2332</v>
      </c>
      <c r="J16" s="613">
        <v>0.14182303250562195</v>
      </c>
    </row>
    <row r="17" spans="2:10" ht="13.5">
      <c r="B17" s="612" t="s">
        <v>2338</v>
      </c>
      <c r="C17" s="611" t="s">
        <v>2343</v>
      </c>
      <c r="D17" s="611" t="s">
        <v>2340</v>
      </c>
      <c r="E17" s="611" t="s">
        <v>2341</v>
      </c>
      <c r="F17" s="612" t="s">
        <v>2342</v>
      </c>
      <c r="G17" s="611" t="s">
        <v>2331</v>
      </c>
      <c r="H17" s="611" t="s">
        <v>2344</v>
      </c>
      <c r="I17" s="611" t="s">
        <v>2332</v>
      </c>
      <c r="J17" s="613">
        <v>0.1377084536827312</v>
      </c>
    </row>
    <row r="18" spans="2:10" ht="13.5">
      <c r="B18" s="612" t="s">
        <v>2339</v>
      </c>
      <c r="C18" s="611" t="s">
        <v>2343</v>
      </c>
      <c r="D18" s="611" t="s">
        <v>2340</v>
      </c>
      <c r="E18" s="611" t="s">
        <v>2341</v>
      </c>
      <c r="F18" s="612" t="s">
        <v>2342</v>
      </c>
      <c r="G18" s="611" t="s">
        <v>2331</v>
      </c>
      <c r="H18" s="611" t="s">
        <v>2344</v>
      </c>
      <c r="I18" s="611" t="s">
        <v>2332</v>
      </c>
      <c r="J18" s="613">
        <v>0.11711014613329954</v>
      </c>
    </row>
    <row r="19" spans="2:10" ht="13.5">
      <c r="B19" s="610" t="s">
        <v>2327</v>
      </c>
      <c r="C19" s="611" t="s">
        <v>2343</v>
      </c>
      <c r="D19" s="611" t="s">
        <v>2340</v>
      </c>
      <c r="E19" s="611" t="s">
        <v>2341</v>
      </c>
      <c r="F19" s="612" t="s">
        <v>2342</v>
      </c>
      <c r="G19" s="611" t="s">
        <v>2331</v>
      </c>
      <c r="H19" s="611" t="s">
        <v>2344</v>
      </c>
      <c r="I19" s="611" t="s">
        <v>2332</v>
      </c>
      <c r="J19" s="613">
        <v>0.12369493127510767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38"/>
  <sheetViews>
    <sheetView zoomScalePageLayoutView="0" workbookViewId="0" topLeftCell="A103">
      <selection activeCell="A1" sqref="A1"/>
    </sheetView>
  </sheetViews>
  <sheetFormatPr defaultColWidth="9.00390625" defaultRowHeight="13.5"/>
  <cols>
    <col min="2" max="2" width="16.25390625" style="0" customWidth="1"/>
    <col min="3" max="3" width="24.125" style="0" customWidth="1"/>
    <col min="4" max="4" width="9.75390625" style="0" bestFit="1" customWidth="1"/>
    <col min="5" max="5" width="15.125" style="0" bestFit="1" customWidth="1"/>
    <col min="6" max="6" width="13.625" style="0" bestFit="1" customWidth="1"/>
    <col min="7" max="7" width="10.25390625" style="0" bestFit="1" customWidth="1"/>
    <col min="9" max="9" width="9.50390625" style="0" customWidth="1"/>
    <col min="10" max="10" width="17.125" style="0" customWidth="1"/>
    <col min="11" max="11" width="7.125" style="0" customWidth="1"/>
    <col min="12" max="12" width="7.00390625" style="0" customWidth="1"/>
    <col min="13" max="13" width="11.00390625" style="0" customWidth="1"/>
    <col min="14" max="14" width="12.75390625" style="0" customWidth="1"/>
    <col min="15" max="15" width="7.375" style="0" customWidth="1"/>
    <col min="17" max="17" width="1.12109375" style="0" customWidth="1"/>
    <col min="18" max="18" width="6.625" style="0" customWidth="1"/>
    <col min="19" max="19" width="7.50390625" style="0" customWidth="1"/>
  </cols>
  <sheetData>
    <row r="1" spans="2:19" ht="13.5">
      <c r="B1" s="619"/>
      <c r="C1" s="629"/>
      <c r="D1" s="629"/>
      <c r="E1" s="629"/>
      <c r="F1" s="629"/>
      <c r="G1" s="629"/>
      <c r="H1" s="629"/>
      <c r="I1" s="629"/>
      <c r="J1" s="629"/>
      <c r="K1" s="23"/>
      <c r="L1" s="23"/>
      <c r="M1" s="23"/>
      <c r="N1" s="23"/>
      <c r="O1" s="23"/>
      <c r="P1" s="23"/>
      <c r="Q1" s="23"/>
      <c r="R1" s="23"/>
      <c r="S1" s="23"/>
    </row>
    <row r="2" spans="2:3" ht="14.25" thickBot="1">
      <c r="B2" t="s">
        <v>1295</v>
      </c>
      <c r="C2" s="20"/>
    </row>
    <row r="3" spans="2:10" ht="14.25" thickBot="1">
      <c r="B3" s="20" t="s">
        <v>412</v>
      </c>
      <c r="C3" s="49"/>
      <c r="D3" s="50" t="s">
        <v>595</v>
      </c>
      <c r="E3" s="29" t="s">
        <v>595</v>
      </c>
      <c r="F3" s="29" t="s">
        <v>595</v>
      </c>
      <c r="G3" s="29" t="s">
        <v>596</v>
      </c>
      <c r="H3" s="29" t="s">
        <v>597</v>
      </c>
      <c r="I3" s="153" t="s">
        <v>598</v>
      </c>
      <c r="J3" s="176" t="s">
        <v>1790</v>
      </c>
    </row>
    <row r="4" spans="2:10" ht="14.25" thickBot="1">
      <c r="B4" s="53"/>
      <c r="C4" s="54"/>
      <c r="D4" s="51" t="s">
        <v>599</v>
      </c>
      <c r="E4" s="52" t="s">
        <v>600</v>
      </c>
      <c r="F4" s="52" t="s">
        <v>602</v>
      </c>
      <c r="G4" s="635" t="s">
        <v>601</v>
      </c>
      <c r="H4" s="636"/>
      <c r="I4" s="636"/>
      <c r="J4" s="177" t="s">
        <v>1791</v>
      </c>
    </row>
    <row r="5" spans="2:10" ht="14.25" thickBot="1">
      <c r="B5" s="30" t="s">
        <v>592</v>
      </c>
      <c r="C5" s="31" t="s">
        <v>593</v>
      </c>
      <c r="D5" s="630" t="s">
        <v>332</v>
      </c>
      <c r="E5" s="631"/>
      <c r="F5" s="632"/>
      <c r="G5" s="630" t="s">
        <v>332</v>
      </c>
      <c r="H5" s="631"/>
      <c r="I5" s="631"/>
      <c r="J5" s="178" t="s">
        <v>332</v>
      </c>
    </row>
    <row r="6" spans="2:10" ht="14.25" thickTop="1">
      <c r="B6" s="26" t="s">
        <v>333</v>
      </c>
      <c r="C6" s="27" t="s">
        <v>461</v>
      </c>
      <c r="D6" s="27">
        <v>0.082</v>
      </c>
      <c r="E6" s="27">
        <v>0.123</v>
      </c>
      <c r="F6" s="27">
        <v>0.1</v>
      </c>
      <c r="G6" s="32">
        <v>0.039024390243902446</v>
      </c>
      <c r="H6" s="32">
        <v>0.06493506493506493</v>
      </c>
      <c r="I6" s="79">
        <v>0.07251908396946564</v>
      </c>
      <c r="J6" s="179">
        <f>'光化学オキシダント-2'!J365</f>
        <v>0.04381460141948029</v>
      </c>
    </row>
    <row r="7" spans="2:10" ht="13.5">
      <c r="B7" s="22" t="s">
        <v>333</v>
      </c>
      <c r="C7" s="21" t="s">
        <v>484</v>
      </c>
      <c r="D7" s="21">
        <v>0.529</v>
      </c>
      <c r="E7" s="21">
        <v>0.494</v>
      </c>
      <c r="F7" s="21">
        <v>0.5</v>
      </c>
      <c r="G7" s="32">
        <v>0.10731707317073172</v>
      </c>
      <c r="H7" s="32">
        <v>0.17748917748917747</v>
      </c>
      <c r="I7" s="79">
        <v>0.1717557251908397</v>
      </c>
      <c r="J7" s="180">
        <f>'光化学オキシダント-2'!J416</f>
        <v>0.2301031799597407</v>
      </c>
    </row>
    <row r="8" spans="2:10" ht="13.5">
      <c r="B8" s="22" t="s">
        <v>333</v>
      </c>
      <c r="C8" s="21" t="s">
        <v>479</v>
      </c>
      <c r="D8" s="21">
        <v>0.421</v>
      </c>
      <c r="E8" s="21">
        <v>0.482</v>
      </c>
      <c r="F8" s="21">
        <v>0.5</v>
      </c>
      <c r="G8" s="32">
        <v>0.14146341463414636</v>
      </c>
      <c r="H8" s="32">
        <v>0.2337662337662338</v>
      </c>
      <c r="I8" s="79">
        <v>0.23664122137404578</v>
      </c>
      <c r="J8" s="180">
        <f>'光化学オキシダント-2'!J424</f>
        <v>0.22931742829260368</v>
      </c>
    </row>
    <row r="9" spans="2:10" ht="13.5">
      <c r="B9" s="22" t="s">
        <v>333</v>
      </c>
      <c r="C9" s="21" t="s">
        <v>464</v>
      </c>
      <c r="D9" s="21">
        <v>0.315</v>
      </c>
      <c r="E9" s="21">
        <v>0.307</v>
      </c>
      <c r="F9" s="21">
        <v>0.4</v>
      </c>
      <c r="G9" s="32">
        <v>0.15609756097560978</v>
      </c>
      <c r="H9" s="32">
        <v>0.2337662337662338</v>
      </c>
      <c r="I9" s="79">
        <v>0.2633587786259542</v>
      </c>
      <c r="J9" s="181">
        <f>'光化学オキシダント-2'!J433</f>
        <v>0.2266870379703669</v>
      </c>
    </row>
    <row r="10" spans="2:10" ht="13.5">
      <c r="B10" s="22" t="s">
        <v>333</v>
      </c>
      <c r="C10" s="21" t="s">
        <v>466</v>
      </c>
      <c r="D10" s="21">
        <v>0.296</v>
      </c>
      <c r="E10" s="21">
        <v>0.405</v>
      </c>
      <c r="F10" s="21">
        <v>0.3</v>
      </c>
      <c r="G10" s="32">
        <v>0.20487804878048782</v>
      </c>
      <c r="H10" s="32">
        <v>0.3203463203463203</v>
      </c>
      <c r="I10" s="79">
        <v>0.3549618320610687</v>
      </c>
      <c r="J10" s="181">
        <f>'光化学オキシダント-2'!J466</f>
        <v>0.22825798071444423</v>
      </c>
    </row>
    <row r="11" spans="2:10" ht="13.5">
      <c r="B11" s="22" t="s">
        <v>459</v>
      </c>
      <c r="C11" s="21" t="s">
        <v>460</v>
      </c>
      <c r="D11" s="21">
        <v>0.007</v>
      </c>
      <c r="E11" s="21">
        <v>0.006</v>
      </c>
      <c r="F11" s="21">
        <v>0.007</v>
      </c>
      <c r="G11" s="32">
        <v>0.0019512195121951222</v>
      </c>
      <c r="H11" s="32">
        <v>0.0030303030303030303</v>
      </c>
      <c r="I11" s="79">
        <v>0.0034351145038167934</v>
      </c>
      <c r="J11" s="181">
        <v>0</v>
      </c>
    </row>
    <row r="12" spans="2:10" ht="13.5">
      <c r="B12" s="22" t="s">
        <v>333</v>
      </c>
      <c r="C12" s="21" t="s">
        <v>463</v>
      </c>
      <c r="D12" s="21">
        <v>0.41</v>
      </c>
      <c r="E12" s="21">
        <v>0.352</v>
      </c>
      <c r="F12" s="21">
        <v>0.5</v>
      </c>
      <c r="G12" s="32">
        <v>0.14146341463414636</v>
      </c>
      <c r="H12" s="32">
        <v>0.2380952380952381</v>
      </c>
      <c r="I12" s="79">
        <v>0.2595419847328244</v>
      </c>
      <c r="J12" s="181">
        <f>'光化学オキシダント-2'!J575</f>
        <v>0.2266870379703669</v>
      </c>
    </row>
    <row r="13" spans="2:10" ht="13.5">
      <c r="B13" s="22" t="s">
        <v>333</v>
      </c>
      <c r="C13" s="21" t="s">
        <v>488</v>
      </c>
      <c r="D13" s="21">
        <v>0.464</v>
      </c>
      <c r="E13" s="21">
        <v>0.384</v>
      </c>
      <c r="F13" s="21">
        <v>0.4</v>
      </c>
      <c r="G13" s="32">
        <v>0.06341463414634146</v>
      </c>
      <c r="H13" s="32">
        <v>0.11255411255411256</v>
      </c>
      <c r="I13" s="79">
        <v>0.08015267175572519</v>
      </c>
      <c r="J13" s="181">
        <f>'光化学オキシダント-2'!J578</f>
        <v>0.23149864082860772</v>
      </c>
    </row>
    <row r="14" spans="2:10" ht="13.5">
      <c r="B14" s="22" t="s">
        <v>333</v>
      </c>
      <c r="C14" s="21" t="s">
        <v>490</v>
      </c>
      <c r="D14" s="21">
        <v>0.412</v>
      </c>
      <c r="E14" s="21"/>
      <c r="F14" s="21">
        <v>0.3</v>
      </c>
      <c r="G14" s="32">
        <v>0.04878048780487806</v>
      </c>
      <c r="H14" s="32">
        <v>0.09523809523809523</v>
      </c>
      <c r="I14" s="79">
        <v>0.061068702290076333</v>
      </c>
      <c r="J14" s="181">
        <f>'光化学オキシダント-2'!J579</f>
        <v>0.23203682012746957</v>
      </c>
    </row>
    <row r="15" spans="2:10" ht="13.5">
      <c r="B15" s="22" t="s">
        <v>333</v>
      </c>
      <c r="C15" s="21" t="s">
        <v>334</v>
      </c>
      <c r="D15" s="21">
        <v>0.469</v>
      </c>
      <c r="E15" s="21">
        <v>0.414</v>
      </c>
      <c r="F15" s="21">
        <v>0.4</v>
      </c>
      <c r="G15" s="32">
        <v>0.06829268292682929</v>
      </c>
      <c r="H15" s="32">
        <v>0.12121212121212122</v>
      </c>
      <c r="I15" s="79">
        <v>0.08778625954198473</v>
      </c>
      <c r="J15" s="181">
        <f>'光化学オキシダント-2'!J570</f>
        <v>0.23112321811464895</v>
      </c>
    </row>
    <row r="16" spans="2:10" ht="13.5">
      <c r="B16" s="22" t="s">
        <v>333</v>
      </c>
      <c r="C16" s="21" t="s">
        <v>465</v>
      </c>
      <c r="D16" s="21">
        <v>0.408</v>
      </c>
      <c r="E16" s="21">
        <v>0.395</v>
      </c>
      <c r="F16" s="21">
        <v>0.3</v>
      </c>
      <c r="G16" s="32">
        <v>0.175609756097561</v>
      </c>
      <c r="H16" s="32">
        <v>0.2813852813852814</v>
      </c>
      <c r="I16" s="79">
        <v>0.30916030534351147</v>
      </c>
      <c r="J16" s="181">
        <f>'光化学オキシダント-2'!J583</f>
        <v>0.22825798071444423</v>
      </c>
    </row>
    <row r="17" spans="2:10" ht="13.5">
      <c r="B17" s="22" t="s">
        <v>333</v>
      </c>
      <c r="C17" s="21" t="s">
        <v>489</v>
      </c>
      <c r="D17" s="21">
        <v>0.436</v>
      </c>
      <c r="E17" s="21"/>
      <c r="F17" s="21"/>
      <c r="G17" s="33"/>
      <c r="H17" s="33"/>
      <c r="I17" s="80"/>
      <c r="J17" s="181">
        <f>'光化学オキシダント-2'!J592</f>
        <v>0.23179188330115627</v>
      </c>
    </row>
    <row r="18" spans="2:10" ht="13.5">
      <c r="B18" s="22" t="s">
        <v>333</v>
      </c>
      <c r="C18" s="21" t="s">
        <v>487</v>
      </c>
      <c r="D18" s="21">
        <v>0.493</v>
      </c>
      <c r="E18" s="21">
        <v>0.453</v>
      </c>
      <c r="F18" s="21">
        <v>0.5</v>
      </c>
      <c r="G18" s="32">
        <v>0.0829268292682927</v>
      </c>
      <c r="H18" s="32">
        <v>0.1471861471861472</v>
      </c>
      <c r="I18" s="79">
        <v>0.11450381679389313</v>
      </c>
      <c r="J18" s="181">
        <f>'光化学オキシダント-2'!J595</f>
        <v>0.2306758407920463</v>
      </c>
    </row>
    <row r="19" spans="2:10" ht="13.5">
      <c r="B19" s="22" t="s">
        <v>333</v>
      </c>
      <c r="C19" s="21" t="s">
        <v>462</v>
      </c>
      <c r="D19" s="21">
        <v>0.42</v>
      </c>
      <c r="E19" s="21">
        <v>0.176</v>
      </c>
      <c r="F19" s="21">
        <v>0.5</v>
      </c>
      <c r="G19" s="32">
        <v>0.06829268292682929</v>
      </c>
      <c r="H19" s="32">
        <v>0.1168831168831169</v>
      </c>
      <c r="I19" s="79">
        <v>0.13740458015267173</v>
      </c>
      <c r="J19" s="181">
        <f>'光化学オキシダント-2'!J623</f>
        <v>0.11203274359555886</v>
      </c>
    </row>
    <row r="20" spans="2:10" ht="14.25" thickBot="1">
      <c r="B20" s="36" t="s">
        <v>333</v>
      </c>
      <c r="C20" s="37" t="s">
        <v>335</v>
      </c>
      <c r="D20" s="37">
        <v>0.398</v>
      </c>
      <c r="E20" s="38">
        <f>AVERAGE(E6:E19)</f>
        <v>0.33258333333333334</v>
      </c>
      <c r="F20" s="38">
        <f>AVERAGE(F6:F19)</f>
        <v>0.362076923076923</v>
      </c>
      <c r="G20" s="38">
        <v>0.09996247654784242</v>
      </c>
      <c r="H20" s="38">
        <v>0.16506826506826508</v>
      </c>
      <c r="I20" s="81">
        <v>0.16556077510275985</v>
      </c>
      <c r="J20" s="182">
        <f>AVERAGE(J6:J19)</f>
        <v>0.19159174241435248</v>
      </c>
    </row>
    <row r="21" spans="2:10" ht="14.25" thickTop="1">
      <c r="B21" s="26" t="s">
        <v>491</v>
      </c>
      <c r="C21" s="27" t="s">
        <v>492</v>
      </c>
      <c r="D21" s="27"/>
      <c r="E21" s="27">
        <v>0.29</v>
      </c>
      <c r="F21" s="27"/>
      <c r="G21" s="34">
        <v>0.2</v>
      </c>
      <c r="H21" s="34">
        <v>0.30735930735930733</v>
      </c>
      <c r="I21" s="82">
        <v>0.3015267175572519</v>
      </c>
      <c r="J21" s="183">
        <f>'光化学オキシダント-2'!J292</f>
        <v>0.23482148253631868</v>
      </c>
    </row>
    <row r="22" spans="2:10" ht="13.5">
      <c r="B22" s="22" t="s">
        <v>491</v>
      </c>
      <c r="C22" s="21" t="s">
        <v>494</v>
      </c>
      <c r="D22" s="21"/>
      <c r="E22" s="21">
        <v>0.518</v>
      </c>
      <c r="F22" s="21"/>
      <c r="G22" s="35"/>
      <c r="H22" s="35"/>
      <c r="I22" s="83"/>
      <c r="J22" s="181">
        <f>'光化学オキシダント-2'!J293</f>
        <v>0.19731006360080455</v>
      </c>
    </row>
    <row r="23" spans="2:10" ht="13.5">
      <c r="B23" s="22" t="s">
        <v>491</v>
      </c>
      <c r="C23" s="21" t="s">
        <v>493</v>
      </c>
      <c r="D23" s="21"/>
      <c r="E23" s="21">
        <v>0.299</v>
      </c>
      <c r="F23" s="21"/>
      <c r="G23" s="35"/>
      <c r="H23" s="35"/>
      <c r="I23" s="83"/>
      <c r="J23" s="181">
        <f>'光化学オキシダント-2'!J294</f>
        <v>0.20137126523595464</v>
      </c>
    </row>
    <row r="24" spans="2:10" ht="14.25" thickBot="1">
      <c r="B24" s="36" t="s">
        <v>491</v>
      </c>
      <c r="C24" s="37" t="s">
        <v>336</v>
      </c>
      <c r="D24" s="37"/>
      <c r="E24" s="39">
        <f>AVERAGE(E21:E23)</f>
        <v>0.369</v>
      </c>
      <c r="F24" s="39"/>
      <c r="G24" s="40">
        <v>0.2</v>
      </c>
      <c r="H24" s="40">
        <v>0.30735930735930733</v>
      </c>
      <c r="I24" s="84">
        <v>0.3015267175572519</v>
      </c>
      <c r="J24" s="182">
        <f>AVERAGE(J21:J23)</f>
        <v>0.21116760379102595</v>
      </c>
    </row>
    <row r="25" spans="2:10" ht="14.25" thickTop="1">
      <c r="B25" s="26" t="s">
        <v>337</v>
      </c>
      <c r="C25" s="27" t="s">
        <v>498</v>
      </c>
      <c r="D25" s="27">
        <v>0.959</v>
      </c>
      <c r="E25" s="27">
        <v>1.08</v>
      </c>
      <c r="F25" s="27">
        <v>0.5</v>
      </c>
      <c r="G25" s="34">
        <v>1.273170731707317</v>
      </c>
      <c r="H25" s="34">
        <v>1.2467532467532467</v>
      </c>
      <c r="I25" s="82">
        <v>1.3091603053435115</v>
      </c>
      <c r="J25" s="183">
        <f>'光化学オキシダント-2'!J19</f>
        <v>1.1847399535396195</v>
      </c>
    </row>
    <row r="26" spans="2:10" ht="13.5">
      <c r="B26" s="22" t="s">
        <v>337</v>
      </c>
      <c r="C26" s="21" t="s">
        <v>508</v>
      </c>
      <c r="D26" s="21"/>
      <c r="E26" s="21">
        <v>0.874</v>
      </c>
      <c r="F26" s="21"/>
      <c r="G26" s="34">
        <v>0.6829268292682927</v>
      </c>
      <c r="H26" s="34">
        <v>0.6883116883116883</v>
      </c>
      <c r="I26" s="82">
        <v>0.683206106870229</v>
      </c>
      <c r="J26" s="181">
        <f>'光化学オキシダント-2'!J25</f>
        <v>0.8681473873161466</v>
      </c>
    </row>
    <row r="27" spans="2:10" ht="13.5">
      <c r="B27" s="22" t="s">
        <v>337</v>
      </c>
      <c r="C27" s="21" t="s">
        <v>504</v>
      </c>
      <c r="D27" s="21">
        <v>1.059</v>
      </c>
      <c r="E27" s="21">
        <v>0.977</v>
      </c>
      <c r="F27" s="21">
        <v>0.4</v>
      </c>
      <c r="G27" s="34">
        <v>0.8682926829268294</v>
      </c>
      <c r="H27" s="34">
        <v>0.87012987012987</v>
      </c>
      <c r="I27" s="82">
        <v>0.8740458015267175</v>
      </c>
      <c r="J27" s="181">
        <f>'光化学オキシダント-2'!J34</f>
        <v>0.9948598524856334</v>
      </c>
    </row>
    <row r="28" spans="2:10" ht="13.5">
      <c r="B28" s="22" t="s">
        <v>337</v>
      </c>
      <c r="C28" s="21" t="s">
        <v>482</v>
      </c>
      <c r="D28" s="21">
        <v>0.251</v>
      </c>
      <c r="E28" s="21">
        <v>0.241</v>
      </c>
      <c r="F28" s="21">
        <v>0.3</v>
      </c>
      <c r="G28" s="34">
        <v>0.15121951219512197</v>
      </c>
      <c r="H28" s="34">
        <v>0.22943722943722944</v>
      </c>
      <c r="I28" s="82">
        <v>0.24427480916030533</v>
      </c>
      <c r="J28" s="181">
        <f>'光化学オキシダント-2'!J41</f>
        <v>0.22931742829260368</v>
      </c>
    </row>
    <row r="29" spans="2:10" ht="13.5">
      <c r="B29" s="22" t="s">
        <v>337</v>
      </c>
      <c r="C29" s="21" t="s">
        <v>478</v>
      </c>
      <c r="D29" s="21"/>
      <c r="E29" s="21">
        <v>0.241</v>
      </c>
      <c r="F29" s="21"/>
      <c r="G29" s="34"/>
      <c r="H29" s="34"/>
      <c r="I29" s="82"/>
      <c r="J29" s="181">
        <f>'光化学オキシダント-2'!J43</f>
        <v>0.22825798071444423</v>
      </c>
    </row>
    <row r="30" spans="2:10" ht="13.5">
      <c r="B30" s="22" t="s">
        <v>337</v>
      </c>
      <c r="C30" s="21" t="s">
        <v>483</v>
      </c>
      <c r="D30" s="21">
        <v>0.384</v>
      </c>
      <c r="E30" s="21">
        <v>0.541</v>
      </c>
      <c r="F30" s="21">
        <v>0.4</v>
      </c>
      <c r="G30" s="34"/>
      <c r="H30" s="34"/>
      <c r="I30" s="82"/>
      <c r="J30" s="181">
        <f>'光化学オキシダント-2'!J48</f>
        <v>0.22931742829260368</v>
      </c>
    </row>
    <row r="31" spans="2:10" ht="13.5">
      <c r="B31" s="22" t="s">
        <v>337</v>
      </c>
      <c r="C31" s="21" t="s">
        <v>505</v>
      </c>
      <c r="D31" s="21">
        <v>0.777</v>
      </c>
      <c r="E31" s="21">
        <v>0.771</v>
      </c>
      <c r="F31" s="21">
        <v>0.2</v>
      </c>
      <c r="G31" s="34">
        <v>0.6439024390243904</v>
      </c>
      <c r="H31" s="34">
        <v>0.5974025974025974</v>
      </c>
      <c r="I31" s="82">
        <v>0.583969465648855</v>
      </c>
      <c r="J31" s="181">
        <f>'光化学オキシダント-2'!J80</f>
        <v>0.516301759325756</v>
      </c>
    </row>
    <row r="32" spans="2:10" ht="13.5">
      <c r="B32" s="22" t="s">
        <v>337</v>
      </c>
      <c r="C32" s="21" t="s">
        <v>507</v>
      </c>
      <c r="D32" s="21">
        <v>0.779</v>
      </c>
      <c r="E32" s="21">
        <v>0.842</v>
      </c>
      <c r="F32" s="21">
        <v>0.5</v>
      </c>
      <c r="G32" s="34">
        <v>1.3365853658536588</v>
      </c>
      <c r="H32" s="34">
        <v>1.0346320346320346</v>
      </c>
      <c r="I32" s="82">
        <v>0.9541984732824427</v>
      </c>
      <c r="J32" s="181">
        <f>'光化学オキシダント-2'!J82</f>
        <v>0.9948598524856334</v>
      </c>
    </row>
    <row r="33" spans="2:10" ht="13.5">
      <c r="B33" s="22" t="s">
        <v>337</v>
      </c>
      <c r="C33" s="21" t="s">
        <v>485</v>
      </c>
      <c r="D33" s="21">
        <v>0.492</v>
      </c>
      <c r="E33" s="21">
        <v>0.411</v>
      </c>
      <c r="F33" s="21">
        <v>0.5</v>
      </c>
      <c r="G33" s="34"/>
      <c r="H33" s="34"/>
      <c r="I33" s="82"/>
      <c r="J33" s="181">
        <f>'光化学オキシダント-2'!J73</f>
        <v>0.2301031799597407</v>
      </c>
    </row>
    <row r="34" spans="2:10" ht="13.5">
      <c r="B34" s="22" t="s">
        <v>337</v>
      </c>
      <c r="C34" s="21" t="s">
        <v>480</v>
      </c>
      <c r="D34" s="21">
        <v>0.524</v>
      </c>
      <c r="E34" s="21">
        <v>0.42</v>
      </c>
      <c r="F34" s="21">
        <v>0.5</v>
      </c>
      <c r="G34" s="34">
        <v>0.22439024390243906</v>
      </c>
      <c r="H34" s="34">
        <v>0.341991341991342</v>
      </c>
      <c r="I34" s="82">
        <v>0.36259541984732824</v>
      </c>
      <c r="J34" s="181">
        <f>'光化学オキシダント-2'!J75</f>
        <v>0.22931742829260368</v>
      </c>
    </row>
    <row r="35" spans="2:10" ht="13.5">
      <c r="B35" s="22" t="s">
        <v>337</v>
      </c>
      <c r="C35" s="21" t="s">
        <v>501</v>
      </c>
      <c r="D35" s="21"/>
      <c r="E35" s="21"/>
      <c r="F35" s="21"/>
      <c r="G35" s="34"/>
      <c r="H35" s="34"/>
      <c r="I35" s="82"/>
      <c r="J35" s="181">
        <f>'光化学オキシダント-2'!J77</f>
        <v>1.1847399535396195</v>
      </c>
    </row>
    <row r="36" spans="2:10" ht="13.5">
      <c r="B36" s="22" t="s">
        <v>337</v>
      </c>
      <c r="C36" s="21" t="s">
        <v>506</v>
      </c>
      <c r="D36" s="21">
        <v>0.895</v>
      </c>
      <c r="E36" s="21">
        <v>0.671</v>
      </c>
      <c r="F36" s="21">
        <v>0.5</v>
      </c>
      <c r="G36" s="34">
        <v>0.6439024390243904</v>
      </c>
      <c r="H36" s="34">
        <v>0.5974025974025974</v>
      </c>
      <c r="I36" s="82">
        <v>0.583969465648855</v>
      </c>
      <c r="J36" s="181">
        <f>'光化学オキシダント-2'!J80</f>
        <v>0.516301759325756</v>
      </c>
    </row>
    <row r="37" spans="2:10" ht="13.5">
      <c r="B37" s="22" t="s">
        <v>337</v>
      </c>
      <c r="C37" s="21" t="s">
        <v>486</v>
      </c>
      <c r="D37" s="21">
        <v>0.492</v>
      </c>
      <c r="E37" s="21">
        <v>0.364</v>
      </c>
      <c r="F37" s="21">
        <v>0.5</v>
      </c>
      <c r="G37" s="34">
        <v>0.20975609756097563</v>
      </c>
      <c r="H37" s="34">
        <v>0.31601731601731603</v>
      </c>
      <c r="I37" s="82">
        <v>0.3129770992366412</v>
      </c>
      <c r="J37" s="181">
        <f>'光化学オキシダント-2'!J92</f>
        <v>0.2301031799597407</v>
      </c>
    </row>
    <row r="38" spans="2:10" ht="14.25" thickBot="1">
      <c r="B38" s="22" t="s">
        <v>337</v>
      </c>
      <c r="C38" s="21" t="s">
        <v>481</v>
      </c>
      <c r="D38" s="21">
        <v>0.431</v>
      </c>
      <c r="E38" s="21">
        <v>0.479</v>
      </c>
      <c r="F38" s="21">
        <v>0.4</v>
      </c>
      <c r="G38" s="34">
        <v>0.23902439024390246</v>
      </c>
      <c r="H38" s="34">
        <v>0.36796536796536794</v>
      </c>
      <c r="I38" s="82">
        <v>0.3931297709923664</v>
      </c>
      <c r="J38" s="184">
        <f>'光化学オキシダント-2'!J94</f>
        <v>0.22931742829260368</v>
      </c>
    </row>
    <row r="39" spans="2:10" ht="13.5">
      <c r="B39" s="22" t="s">
        <v>337</v>
      </c>
      <c r="C39" s="21" t="s">
        <v>499</v>
      </c>
      <c r="D39" s="21">
        <v>0.992</v>
      </c>
      <c r="E39" s="21">
        <v>1.15</v>
      </c>
      <c r="F39" s="21"/>
      <c r="G39" s="34">
        <v>1.5170731707317073</v>
      </c>
      <c r="H39" s="34">
        <v>1.3463203463203461</v>
      </c>
      <c r="I39" s="82">
        <v>1.3969465648854962</v>
      </c>
      <c r="J39" s="185">
        <f>'光化学オキシダント-2'!J280</f>
        <v>1.4932572585428692</v>
      </c>
    </row>
    <row r="40" spans="2:10" ht="13.5">
      <c r="B40" s="22" t="s">
        <v>337</v>
      </c>
      <c r="C40" s="21" t="s">
        <v>509</v>
      </c>
      <c r="D40" s="21"/>
      <c r="E40" s="21">
        <v>1.07</v>
      </c>
      <c r="F40" s="21"/>
      <c r="G40" s="34"/>
      <c r="H40" s="34"/>
      <c r="I40" s="82"/>
      <c r="J40" s="181">
        <f>'光化学オキシダント-2'!J282</f>
        <v>1.0738378101266546</v>
      </c>
    </row>
    <row r="41" spans="2:10" ht="13.5">
      <c r="B41" s="22" t="s">
        <v>337</v>
      </c>
      <c r="C41" s="21" t="s">
        <v>502</v>
      </c>
      <c r="D41" s="21">
        <v>0.93</v>
      </c>
      <c r="E41" s="21">
        <v>1.12</v>
      </c>
      <c r="F41" s="21"/>
      <c r="G41" s="34">
        <v>1.3853658536585367</v>
      </c>
      <c r="H41" s="34">
        <v>1.2164502164502164</v>
      </c>
      <c r="I41" s="82"/>
      <c r="J41" s="181">
        <f>'光化学オキシダント-2'!J284</f>
        <v>1.2417000918087813</v>
      </c>
    </row>
    <row r="42" spans="2:10" ht="13.5">
      <c r="B42" s="22" t="s">
        <v>495</v>
      </c>
      <c r="C42" s="21" t="s">
        <v>496</v>
      </c>
      <c r="D42" s="21">
        <v>1</v>
      </c>
      <c r="E42" s="21">
        <v>1</v>
      </c>
      <c r="F42" s="21">
        <v>1</v>
      </c>
      <c r="G42" s="34">
        <v>1</v>
      </c>
      <c r="H42" s="34">
        <v>1</v>
      </c>
      <c r="I42" s="82">
        <v>1</v>
      </c>
      <c r="J42" s="181">
        <v>1</v>
      </c>
    </row>
    <row r="43" spans="2:10" ht="13.5">
      <c r="B43" s="22" t="s">
        <v>337</v>
      </c>
      <c r="C43" s="21" t="s">
        <v>497</v>
      </c>
      <c r="D43" s="21"/>
      <c r="E43" s="21"/>
      <c r="F43" s="21"/>
      <c r="G43" s="34"/>
      <c r="H43" s="34"/>
      <c r="I43" s="82"/>
      <c r="J43" s="181">
        <f>'光化学オキシダント-2'!J624</f>
        <v>1.5011165628747594</v>
      </c>
    </row>
    <row r="44" spans="2:10" ht="13.5">
      <c r="B44" s="22" t="s">
        <v>337</v>
      </c>
      <c r="C44" s="21" t="s">
        <v>511</v>
      </c>
      <c r="D44" s="21"/>
      <c r="E44" s="21">
        <v>0.142</v>
      </c>
      <c r="F44" s="21"/>
      <c r="G44" s="34">
        <v>0.27317073170731715</v>
      </c>
      <c r="H44" s="55">
        <v>-0.1645021645021645</v>
      </c>
      <c r="I44" s="85">
        <v>-0.8702290076335877</v>
      </c>
      <c r="J44" s="181">
        <f>'光化学オキシダント-2'!J641</f>
        <v>0.26177372875401156</v>
      </c>
    </row>
    <row r="45" spans="2:10" ht="13.5">
      <c r="B45" s="22" t="s">
        <v>337</v>
      </c>
      <c r="C45" s="21" t="s">
        <v>500</v>
      </c>
      <c r="D45" s="21">
        <v>0.992</v>
      </c>
      <c r="E45" s="21">
        <v>1.13</v>
      </c>
      <c r="F45" s="21">
        <v>0.4</v>
      </c>
      <c r="G45" s="34">
        <v>1.580487804878049</v>
      </c>
      <c r="H45" s="34">
        <v>1.3593073593073592</v>
      </c>
      <c r="I45" s="82">
        <v>1.3854961832061068</v>
      </c>
      <c r="J45" s="181">
        <f>'光化学オキシダント-2'!J660</f>
        <v>1.4932572585428692</v>
      </c>
    </row>
    <row r="46" spans="2:10" ht="13.5">
      <c r="B46" s="22" t="s">
        <v>337</v>
      </c>
      <c r="C46" s="21" t="s">
        <v>510</v>
      </c>
      <c r="D46" s="21"/>
      <c r="E46" s="21">
        <v>1.07</v>
      </c>
      <c r="F46" s="21"/>
      <c r="G46" s="34"/>
      <c r="H46" s="34"/>
      <c r="I46" s="82"/>
      <c r="J46" s="181">
        <f>'光化学オキシダント-2'!J662</f>
        <v>1.0738378101266546</v>
      </c>
    </row>
    <row r="47" spans="2:10" ht="13.5">
      <c r="B47" s="22" t="s">
        <v>337</v>
      </c>
      <c r="C47" s="21" t="s">
        <v>503</v>
      </c>
      <c r="D47" s="21">
        <v>0.93</v>
      </c>
      <c r="E47" s="21">
        <v>1.12</v>
      </c>
      <c r="F47" s="21">
        <v>0.4</v>
      </c>
      <c r="G47" s="34">
        <v>1.3853658536585367</v>
      </c>
      <c r="H47" s="34">
        <v>1.2164502164502164</v>
      </c>
      <c r="I47" s="82"/>
      <c r="J47" s="181">
        <f>'光化学オキシダント-2'!J664</f>
        <v>1.2417000918087813</v>
      </c>
    </row>
    <row r="48" spans="2:10" ht="14.25" thickBot="1">
      <c r="B48" s="36" t="s">
        <v>337</v>
      </c>
      <c r="C48" s="37" t="s">
        <v>338</v>
      </c>
      <c r="D48" s="37">
        <v>0.906</v>
      </c>
      <c r="E48" s="38">
        <f>AVERAGE(E25:E47)</f>
        <v>0.7482857142857142</v>
      </c>
      <c r="F48" s="38">
        <f>AVERAGE(F25:F47)</f>
        <v>0.46428571428571436</v>
      </c>
      <c r="G48" s="40">
        <v>0.8384146341463415</v>
      </c>
      <c r="H48" s="40">
        <v>0.766504329004329</v>
      </c>
      <c r="I48" s="84">
        <v>0.6581243184296619</v>
      </c>
      <c r="J48" s="182">
        <f>AVERAGE(J25:J47)</f>
        <v>0.7933115297568646</v>
      </c>
    </row>
    <row r="49" spans="2:10" ht="14.25" thickTop="1">
      <c r="B49" s="26" t="s">
        <v>512</v>
      </c>
      <c r="C49" s="27" t="s">
        <v>513</v>
      </c>
      <c r="D49" s="27"/>
      <c r="E49" s="27">
        <v>0.851</v>
      </c>
      <c r="F49" s="27"/>
      <c r="G49" s="34">
        <v>1.5024390243902441</v>
      </c>
      <c r="H49" s="34">
        <v>1.4199134199134198</v>
      </c>
      <c r="I49" s="82">
        <v>1.4923664122137406</v>
      </c>
      <c r="J49" s="183">
        <f>'光化学オキシダント-2'!J15</f>
        <v>2.2143920676535105</v>
      </c>
    </row>
    <row r="50" spans="2:10" ht="13.5">
      <c r="B50" s="22" t="s">
        <v>339</v>
      </c>
      <c r="C50" s="21" t="s">
        <v>514</v>
      </c>
      <c r="D50" s="21"/>
      <c r="E50" s="21">
        <v>1.09</v>
      </c>
      <c r="F50" s="21">
        <v>0.6</v>
      </c>
      <c r="G50" s="34">
        <v>1.1219512195121952</v>
      </c>
      <c r="H50" s="34">
        <v>1.0649350649350648</v>
      </c>
      <c r="I50" s="82">
        <v>1.1106870229007633</v>
      </c>
      <c r="J50" s="181">
        <f>'光化学オキシダント-2'!J467</f>
        <v>0</v>
      </c>
    </row>
    <row r="51" spans="2:10" ht="14.25" thickBot="1">
      <c r="B51" s="36" t="s">
        <v>339</v>
      </c>
      <c r="C51" s="37" t="s">
        <v>340</v>
      </c>
      <c r="D51" s="37"/>
      <c r="E51" s="41">
        <f>AVERAGE(E49:E50)</f>
        <v>0.9705</v>
      </c>
      <c r="F51" s="41">
        <f>AVERAGE(F49:F50)</f>
        <v>0.6</v>
      </c>
      <c r="G51" s="40">
        <v>1.3121951219512198</v>
      </c>
      <c r="H51" s="40">
        <v>1.2424242424242422</v>
      </c>
      <c r="I51" s="84">
        <v>1.3015267175572518</v>
      </c>
      <c r="J51" s="186">
        <f>AVERAGE(J49:J50)</f>
        <v>1.1071960338267552</v>
      </c>
    </row>
    <row r="52" spans="2:10" ht="15" thickBot="1" thickTop="1">
      <c r="B52" s="42" t="s">
        <v>515</v>
      </c>
      <c r="C52" s="43" t="s">
        <v>516</v>
      </c>
      <c r="D52" s="43">
        <v>0.168</v>
      </c>
      <c r="E52" s="43">
        <v>0.085</v>
      </c>
      <c r="F52" s="43">
        <v>0.4</v>
      </c>
      <c r="G52" s="44">
        <v>0.09</v>
      </c>
      <c r="H52" s="44">
        <v>0.13</v>
      </c>
      <c r="I52" s="86">
        <v>0.15</v>
      </c>
      <c r="J52" s="187">
        <f>'光化学オキシダント-2'!J115</f>
        <v>0.1264885814788568</v>
      </c>
    </row>
    <row r="53" spans="2:10" ht="14.25" thickTop="1">
      <c r="B53" s="26" t="s">
        <v>341</v>
      </c>
      <c r="C53" s="27" t="s">
        <v>528</v>
      </c>
      <c r="D53" s="27">
        <v>1.17</v>
      </c>
      <c r="E53" s="27">
        <v>1.27</v>
      </c>
      <c r="F53" s="27">
        <v>0.3</v>
      </c>
      <c r="G53" s="34">
        <v>1.4780487804878049</v>
      </c>
      <c r="H53" s="34">
        <v>1.0216450216450215</v>
      </c>
      <c r="I53" s="82">
        <v>0.7938931297709924</v>
      </c>
      <c r="J53" s="183">
        <f>'光化学オキシダント-2'!J8</f>
        <v>0.7966456016209585</v>
      </c>
    </row>
    <row r="54" spans="2:10" ht="13.5">
      <c r="B54" s="22" t="s">
        <v>341</v>
      </c>
      <c r="C54" s="21" t="s">
        <v>342</v>
      </c>
      <c r="D54" s="21">
        <v>1.2</v>
      </c>
      <c r="E54" s="21">
        <v>1.28</v>
      </c>
      <c r="F54" s="21">
        <v>0.3</v>
      </c>
      <c r="G54" s="34">
        <v>0.6390243902439026</v>
      </c>
      <c r="H54" s="34">
        <v>0.41558441558441556</v>
      </c>
      <c r="I54" s="82">
        <v>0.23282442748091603</v>
      </c>
      <c r="J54" s="181">
        <f>'光化学オキシダント-2'!J10</f>
        <v>0.7966456016209585</v>
      </c>
    </row>
    <row r="55" spans="2:10" ht="13.5">
      <c r="B55" s="22" t="s">
        <v>341</v>
      </c>
      <c r="C55" s="21" t="s">
        <v>530</v>
      </c>
      <c r="D55" s="21">
        <v>1.15</v>
      </c>
      <c r="E55" s="21">
        <v>1.38</v>
      </c>
      <c r="F55" s="21">
        <v>0.3</v>
      </c>
      <c r="G55" s="34">
        <v>1.6439024390243904</v>
      </c>
      <c r="H55" s="34">
        <v>1.1168831168831168</v>
      </c>
      <c r="I55" s="82">
        <v>0.8778625954198472</v>
      </c>
      <c r="J55" s="181">
        <f>'光化学オキシダント-2'!J14</f>
        <v>0.7966456016209585</v>
      </c>
    </row>
    <row r="56" spans="2:10" ht="13.5">
      <c r="B56" s="22" t="s">
        <v>517</v>
      </c>
      <c r="C56" s="21" t="s">
        <v>518</v>
      </c>
      <c r="D56" s="21">
        <v>0.189</v>
      </c>
      <c r="E56" s="21">
        <v>0.218</v>
      </c>
      <c r="F56" s="21">
        <v>0.4</v>
      </c>
      <c r="G56" s="34">
        <v>0.09756097560975611</v>
      </c>
      <c r="H56" s="34">
        <v>0.0735930735930736</v>
      </c>
      <c r="I56" s="82">
        <v>0.0267175572519084</v>
      </c>
      <c r="J56" s="181">
        <f>'光化学オキシダント-2'!J129</f>
        <v>0.04216825837548881</v>
      </c>
    </row>
    <row r="57" spans="2:10" ht="13.5">
      <c r="B57" s="22" t="s">
        <v>341</v>
      </c>
      <c r="C57" s="21" t="s">
        <v>523</v>
      </c>
      <c r="D57" s="21">
        <v>0.593</v>
      </c>
      <c r="E57" s="21">
        <v>0.73</v>
      </c>
      <c r="F57" s="21">
        <v>0.5</v>
      </c>
      <c r="G57" s="34">
        <v>0.26829268292682934</v>
      </c>
      <c r="H57" s="34">
        <v>0.10389610389610389</v>
      </c>
      <c r="I57" s="85">
        <v>-0.13358778625954196</v>
      </c>
      <c r="J57" s="181">
        <f>'光化学オキシダント-2'!J372</f>
        <v>0.005777336126920425</v>
      </c>
    </row>
    <row r="58" spans="2:10" ht="13.5">
      <c r="B58" s="22" t="s">
        <v>341</v>
      </c>
      <c r="C58" s="21" t="s">
        <v>534</v>
      </c>
      <c r="D58" s="21"/>
      <c r="E58" s="21"/>
      <c r="F58" s="21"/>
      <c r="G58" s="34"/>
      <c r="H58" s="34"/>
      <c r="I58" s="82"/>
      <c r="J58" s="181">
        <f>'光化学オキシダント-2'!J377</f>
        <v>0.7379123641821818</v>
      </c>
    </row>
    <row r="59" spans="2:10" ht="13.5">
      <c r="B59" s="22" t="s">
        <v>341</v>
      </c>
      <c r="C59" s="21" t="s">
        <v>525</v>
      </c>
      <c r="D59" s="21">
        <v>0.565</v>
      </c>
      <c r="E59" s="21">
        <v>0.5</v>
      </c>
      <c r="F59" s="21">
        <v>0.5</v>
      </c>
      <c r="G59" s="34">
        <v>0.22439024390243906</v>
      </c>
      <c r="H59" s="34">
        <v>0.08225108225108226</v>
      </c>
      <c r="I59" s="85">
        <v>-0.11450381679389313</v>
      </c>
      <c r="J59" s="181">
        <f>'光化学オキシダント-2'!J470</f>
        <v>0.03250804924123949</v>
      </c>
    </row>
    <row r="60" spans="2:10" ht="13.5">
      <c r="B60" s="22" t="s">
        <v>341</v>
      </c>
      <c r="C60" s="21" t="s">
        <v>532</v>
      </c>
      <c r="D60" s="21">
        <v>0.794</v>
      </c>
      <c r="E60" s="21">
        <v>1.02</v>
      </c>
      <c r="F60" s="21">
        <v>0.4</v>
      </c>
      <c r="G60" s="34"/>
      <c r="H60" s="34"/>
      <c r="I60" s="82"/>
      <c r="J60" s="181">
        <f>'光化学オキシダント-2'!J562</f>
        <v>0.7966456016209585</v>
      </c>
    </row>
    <row r="61" spans="2:10" ht="13.5">
      <c r="B61" s="22" t="s">
        <v>341</v>
      </c>
      <c r="C61" s="21" t="s">
        <v>521</v>
      </c>
      <c r="D61" s="21">
        <v>0.993</v>
      </c>
      <c r="E61" s="21">
        <v>1.11</v>
      </c>
      <c r="F61" s="21">
        <v>0.5</v>
      </c>
      <c r="G61" s="34">
        <v>1.702439024390244</v>
      </c>
      <c r="H61" s="34">
        <v>1.1904761904761905</v>
      </c>
      <c r="I61" s="82">
        <v>0.9083969465648855</v>
      </c>
      <c r="J61" s="181">
        <f>'光化学オキシダント-2'!J563</f>
        <v>0.870821062419832</v>
      </c>
    </row>
    <row r="62" spans="2:10" ht="13.5">
      <c r="B62" s="22" t="s">
        <v>341</v>
      </c>
      <c r="C62" s="21" t="s">
        <v>531</v>
      </c>
      <c r="D62" s="21">
        <v>0.668</v>
      </c>
      <c r="E62" s="21">
        <v>0.898</v>
      </c>
      <c r="F62" s="21"/>
      <c r="G62" s="34"/>
      <c r="H62" s="34"/>
      <c r="I62" s="82"/>
      <c r="J62" s="181">
        <f>'光化学オキシダント-2'!J601</f>
        <v>0.7966456016209585</v>
      </c>
    </row>
    <row r="63" spans="2:10" ht="13.5">
      <c r="B63" s="22" t="s">
        <v>341</v>
      </c>
      <c r="C63" s="21" t="s">
        <v>520</v>
      </c>
      <c r="D63" s="21">
        <v>0.666</v>
      </c>
      <c r="E63" s="21">
        <v>1.05</v>
      </c>
      <c r="F63" s="21">
        <v>0.2</v>
      </c>
      <c r="G63" s="34">
        <v>1.0146341463414634</v>
      </c>
      <c r="H63" s="34">
        <v>0.7056277056277056</v>
      </c>
      <c r="I63" s="82">
        <v>0.4694656488549618</v>
      </c>
      <c r="J63" s="181">
        <f>'光化学オキシダント-2'!J602</f>
        <v>0.870821062419832</v>
      </c>
    </row>
    <row r="64" spans="2:10" ht="13.5">
      <c r="B64" s="22" t="s">
        <v>341</v>
      </c>
      <c r="C64" s="21" t="s">
        <v>533</v>
      </c>
      <c r="D64" s="21">
        <v>0.725</v>
      </c>
      <c r="E64" s="21">
        <v>0.906</v>
      </c>
      <c r="F64" s="21">
        <v>0.4</v>
      </c>
      <c r="G64" s="34"/>
      <c r="H64" s="34"/>
      <c r="I64" s="82"/>
      <c r="J64" s="181">
        <f>'光化学オキシダント-2'!J636</f>
        <v>0.7966456016209585</v>
      </c>
    </row>
    <row r="65" spans="2:10" ht="13.5">
      <c r="B65" s="22" t="s">
        <v>341</v>
      </c>
      <c r="C65" s="21" t="s">
        <v>524</v>
      </c>
      <c r="D65" s="21">
        <v>0.492</v>
      </c>
      <c r="E65" s="21"/>
      <c r="F65" s="21"/>
      <c r="G65" s="34"/>
      <c r="H65" s="34"/>
      <c r="I65" s="82"/>
      <c r="J65" s="181">
        <f>'光化学オキシダント-2'!J628</f>
        <v>0.03250804924123949</v>
      </c>
    </row>
    <row r="66" spans="2:10" ht="13.5">
      <c r="B66" s="22" t="s">
        <v>341</v>
      </c>
      <c r="C66" s="21" t="s">
        <v>522</v>
      </c>
      <c r="D66" s="21">
        <v>0.888</v>
      </c>
      <c r="E66" s="21">
        <v>1.01</v>
      </c>
      <c r="F66" s="21">
        <v>0.5</v>
      </c>
      <c r="G66" s="34"/>
      <c r="H66" s="34"/>
      <c r="I66" s="82"/>
      <c r="J66" s="181">
        <f>'光化学オキシダント-2'!J638</f>
        <v>0.870821062419832</v>
      </c>
    </row>
    <row r="67" spans="2:10" ht="13.5">
      <c r="B67" s="22" t="s">
        <v>341</v>
      </c>
      <c r="C67" s="21" t="s">
        <v>519</v>
      </c>
      <c r="D67" s="21">
        <v>0.563</v>
      </c>
      <c r="E67" s="21">
        <v>0.637</v>
      </c>
      <c r="F67" s="21">
        <v>0.5</v>
      </c>
      <c r="G67" s="34">
        <v>0.6146341463414635</v>
      </c>
      <c r="H67" s="34">
        <v>0.37662337662337664</v>
      </c>
      <c r="I67" s="82">
        <v>0.09160305343511449</v>
      </c>
      <c r="J67" s="181">
        <f>'光化学オキシダント-2'!J654</f>
        <v>-0.029090328685850732</v>
      </c>
    </row>
    <row r="68" spans="2:10" ht="14.25" thickBot="1">
      <c r="B68" s="36" t="s">
        <v>341</v>
      </c>
      <c r="C68" s="37" t="s">
        <v>343</v>
      </c>
      <c r="D68" s="37">
        <v>0.761</v>
      </c>
      <c r="E68" s="38">
        <f>AVERAGE(E53:E67)</f>
        <v>0.9237692307692309</v>
      </c>
      <c r="F68" s="39">
        <f>AVERAGE(F53:F67)</f>
        <v>0.39999999999999997</v>
      </c>
      <c r="G68" s="40">
        <v>0.853658536585366</v>
      </c>
      <c r="H68" s="40">
        <v>0.5651755651755651</v>
      </c>
      <c r="I68" s="84">
        <v>0.3502968617472434</v>
      </c>
      <c r="J68" s="182">
        <f>AVERAGE(J53:J67)</f>
        <v>0.5476080350310978</v>
      </c>
    </row>
    <row r="69" spans="2:10" ht="14.25" thickTop="1">
      <c r="B69" s="26" t="s">
        <v>344</v>
      </c>
      <c r="C69" s="27" t="s">
        <v>537</v>
      </c>
      <c r="D69" s="27">
        <v>0.527</v>
      </c>
      <c r="E69" s="27">
        <v>0.641</v>
      </c>
      <c r="F69" s="27">
        <v>0.2</v>
      </c>
      <c r="G69" s="34">
        <v>0.7512195121951221</v>
      </c>
      <c r="H69" s="34">
        <v>0.7229437229437229</v>
      </c>
      <c r="I69" s="82">
        <v>0.8015267175572519</v>
      </c>
      <c r="J69" s="183">
        <f>'光化学オキシダント-2'!J111</f>
        <v>0.9510404628472239</v>
      </c>
    </row>
    <row r="70" spans="2:10" ht="13.5">
      <c r="B70" s="22" t="s">
        <v>344</v>
      </c>
      <c r="C70" s="21" t="s">
        <v>542</v>
      </c>
      <c r="D70" s="24">
        <v>-0.334</v>
      </c>
      <c r="E70" s="24">
        <v>-0.092</v>
      </c>
      <c r="F70" s="21"/>
      <c r="G70" s="55">
        <v>-0.019512195121951223</v>
      </c>
      <c r="H70" s="55">
        <v>-0.4329004329004329</v>
      </c>
      <c r="I70" s="85">
        <v>-1.1870229007633586</v>
      </c>
      <c r="J70" s="181">
        <f>'光化学オキシダント-2'!J128</f>
        <v>0.39477320381097053</v>
      </c>
    </row>
    <row r="71" spans="2:10" ht="13.5">
      <c r="B71" s="22" t="s">
        <v>344</v>
      </c>
      <c r="C71" s="21" t="s">
        <v>539</v>
      </c>
      <c r="D71" s="21">
        <v>0.526</v>
      </c>
      <c r="E71" s="21">
        <v>0.795</v>
      </c>
      <c r="F71" s="21"/>
      <c r="G71" s="34"/>
      <c r="H71" s="34"/>
      <c r="I71" s="82"/>
      <c r="J71" s="181">
        <f>'光化学オキシダント-2'!J158</f>
        <v>0.6723180933551387</v>
      </c>
    </row>
    <row r="72" spans="2:10" ht="13.5">
      <c r="B72" s="22" t="s">
        <v>535</v>
      </c>
      <c r="C72" s="21" t="s">
        <v>536</v>
      </c>
      <c r="D72" s="21">
        <v>0.421</v>
      </c>
      <c r="E72" s="21">
        <v>0.519</v>
      </c>
      <c r="F72" s="21">
        <v>0.3</v>
      </c>
      <c r="G72" s="34">
        <v>0.7902439024390245</v>
      </c>
      <c r="H72" s="34">
        <v>0.5021645021645021</v>
      </c>
      <c r="I72" s="82">
        <v>0.38549618320610685</v>
      </c>
      <c r="J72" s="181">
        <f>'光化学オキシダント-2'!J408</f>
        <v>0.7670060517708137</v>
      </c>
    </row>
    <row r="73" spans="2:10" ht="14.25" thickBot="1">
      <c r="B73" s="22" t="s">
        <v>344</v>
      </c>
      <c r="C73" s="21" t="s">
        <v>540</v>
      </c>
      <c r="D73" s="21">
        <v>0.631</v>
      </c>
      <c r="E73" s="21">
        <v>0.514</v>
      </c>
      <c r="F73" s="21">
        <v>0.3</v>
      </c>
      <c r="G73" s="34"/>
      <c r="H73" s="34"/>
      <c r="I73" s="82"/>
      <c r="J73" s="184">
        <f>'光化学オキシダント-2'!J440</f>
        <v>0.6723180933551387</v>
      </c>
    </row>
    <row r="74" spans="2:10" ht="13.5">
      <c r="B74" s="22" t="s">
        <v>344</v>
      </c>
      <c r="C74" s="21" t="s">
        <v>541</v>
      </c>
      <c r="D74" s="21"/>
      <c r="E74" s="21"/>
      <c r="F74" s="21"/>
      <c r="G74" s="34"/>
      <c r="H74" s="34"/>
      <c r="I74" s="82"/>
      <c r="J74" s="185">
        <f>'光化学オキシダント-2'!J474</f>
        <v>0.601121796976065</v>
      </c>
    </row>
    <row r="75" spans="2:10" ht="13.5">
      <c r="B75" s="22" t="s">
        <v>344</v>
      </c>
      <c r="C75" s="21" t="s">
        <v>538</v>
      </c>
      <c r="D75" s="21">
        <v>0.603</v>
      </c>
      <c r="E75" s="21">
        <v>0.798</v>
      </c>
      <c r="F75" s="21">
        <v>0.2</v>
      </c>
      <c r="G75" s="34"/>
      <c r="H75" s="34"/>
      <c r="I75" s="82"/>
      <c r="J75" s="181">
        <f>'光化学オキシダント-2'!J626</f>
        <v>0.7780147219374935</v>
      </c>
    </row>
    <row r="76" spans="2:10" ht="14.25" thickBot="1">
      <c r="B76" s="36" t="s">
        <v>344</v>
      </c>
      <c r="C76" s="37" t="s">
        <v>345</v>
      </c>
      <c r="D76" s="37">
        <v>0.443</v>
      </c>
      <c r="E76" s="38">
        <f>AVERAGE(E69:E75)</f>
        <v>0.5291666666666667</v>
      </c>
      <c r="F76" s="38">
        <f>AVERAGE(F69:F75)</f>
        <v>0.25</v>
      </c>
      <c r="G76" s="40">
        <v>0.5073170731707318</v>
      </c>
      <c r="H76" s="40">
        <v>0.26406926406926406</v>
      </c>
      <c r="I76" s="84">
        <v>5.551115123125783E-17</v>
      </c>
      <c r="J76" s="182">
        <f>AVERAGE(J69:J75)</f>
        <v>0.690941774864692</v>
      </c>
    </row>
    <row r="77" spans="2:10" ht="14.25" thickTop="1">
      <c r="B77" s="26" t="s">
        <v>543</v>
      </c>
      <c r="C77" s="27" t="s">
        <v>544</v>
      </c>
      <c r="D77" s="27">
        <v>0.178</v>
      </c>
      <c r="E77" s="27">
        <v>0.094</v>
      </c>
      <c r="F77" s="27">
        <v>0.1</v>
      </c>
      <c r="G77" s="34"/>
      <c r="H77" s="34"/>
      <c r="I77" s="82"/>
      <c r="J77" s="183">
        <f>'光化学オキシダント-2'!J114</f>
        <v>0.17013236888994993</v>
      </c>
    </row>
    <row r="78" spans="2:10" ht="13.5">
      <c r="B78" s="22" t="s">
        <v>346</v>
      </c>
      <c r="C78" s="21" t="s">
        <v>545</v>
      </c>
      <c r="D78" s="21">
        <v>0.473</v>
      </c>
      <c r="E78" s="21"/>
      <c r="F78" s="21"/>
      <c r="G78" s="35"/>
      <c r="H78" s="35"/>
      <c r="I78" s="83"/>
      <c r="J78" s="181">
        <f>'光化学オキシダント-2'!J523</f>
        <v>0.18270767780942618</v>
      </c>
    </row>
    <row r="79" spans="2:10" ht="13.5">
      <c r="B79" s="22" t="s">
        <v>346</v>
      </c>
      <c r="C79" s="21" t="s">
        <v>547</v>
      </c>
      <c r="D79" s="21"/>
      <c r="E79" s="21"/>
      <c r="F79" s="21"/>
      <c r="G79" s="35"/>
      <c r="H79" s="35"/>
      <c r="I79" s="83"/>
      <c r="J79" s="181">
        <f>'光化学オキシダント-2'!J503</f>
        <v>0.19731006360080455</v>
      </c>
    </row>
    <row r="80" spans="2:10" ht="13.5">
      <c r="B80" s="22" t="s">
        <v>346</v>
      </c>
      <c r="C80" s="21" t="s">
        <v>546</v>
      </c>
      <c r="D80" s="21"/>
      <c r="E80" s="21">
        <v>0.49</v>
      </c>
      <c r="F80" s="21">
        <v>0.3</v>
      </c>
      <c r="G80" s="35">
        <v>0.41463414634146345</v>
      </c>
      <c r="H80" s="35">
        <v>0.44155844155844154</v>
      </c>
      <c r="I80" s="83">
        <v>0.4541984732824427</v>
      </c>
      <c r="J80" s="181">
        <f>'光化学オキシダント-2'!J539</f>
        <v>0.19731006360080455</v>
      </c>
    </row>
    <row r="81" spans="2:10" ht="14.25" thickBot="1">
      <c r="B81" s="36" t="s">
        <v>346</v>
      </c>
      <c r="C81" s="37" t="s">
        <v>347</v>
      </c>
      <c r="D81" s="37">
        <v>0.326</v>
      </c>
      <c r="E81" s="39">
        <f>AVERAGE(E77:E80)</f>
        <v>0.292</v>
      </c>
      <c r="F81" s="39">
        <f>AVERAGE(F77:F80)</f>
        <v>0.2</v>
      </c>
      <c r="G81" s="40">
        <v>0.41463414634146345</v>
      </c>
      <c r="H81" s="40">
        <v>0.44155844155844154</v>
      </c>
      <c r="I81" s="84">
        <v>0.4541984732824427</v>
      </c>
      <c r="J81" s="182">
        <f>AVERAGE(J77:J80)</f>
        <v>0.1868650434752463</v>
      </c>
    </row>
    <row r="82" spans="2:10" ht="14.25" thickTop="1">
      <c r="B82" s="26" t="s">
        <v>348</v>
      </c>
      <c r="C82" s="27" t="s">
        <v>559</v>
      </c>
      <c r="D82" s="27"/>
      <c r="E82" s="27">
        <v>0.307</v>
      </c>
      <c r="F82" s="27"/>
      <c r="G82" s="34">
        <v>0.07317073170731708</v>
      </c>
      <c r="H82" s="34">
        <v>0.11255411255411256</v>
      </c>
      <c r="I82" s="82">
        <v>0.11450381679389313</v>
      </c>
      <c r="J82" s="183">
        <f>'光化学オキシダント-2'!J304</f>
        <v>0.4739919352320358</v>
      </c>
    </row>
    <row r="83" spans="2:10" ht="13.5">
      <c r="B83" s="22" t="s">
        <v>348</v>
      </c>
      <c r="C83" s="21" t="s">
        <v>550</v>
      </c>
      <c r="D83" s="21">
        <v>0.268</v>
      </c>
      <c r="E83" s="21">
        <v>0.399</v>
      </c>
      <c r="F83" s="21">
        <v>0.2</v>
      </c>
      <c r="G83" s="34">
        <v>0.20487804878048782</v>
      </c>
      <c r="H83" s="34">
        <v>0.2857142857142857</v>
      </c>
      <c r="I83" s="82">
        <v>0.3015267175572519</v>
      </c>
      <c r="J83" s="181">
        <f>'光化学オキシダント-2'!J369</f>
        <v>0.02859789591238924</v>
      </c>
    </row>
    <row r="84" spans="2:10" ht="13.5">
      <c r="B84" s="22" t="s">
        <v>348</v>
      </c>
      <c r="C84" s="21" t="s">
        <v>558</v>
      </c>
      <c r="D84" s="21"/>
      <c r="E84" s="21"/>
      <c r="F84" s="21"/>
      <c r="G84" s="34"/>
      <c r="H84" s="34"/>
      <c r="I84" s="82"/>
      <c r="J84" s="181">
        <f>'光化学オキシダント-2'!J431</f>
        <v>0.1868271504089297</v>
      </c>
    </row>
    <row r="85" spans="2:10" ht="13.5">
      <c r="B85" s="22" t="s">
        <v>348</v>
      </c>
      <c r="C85" s="21" t="s">
        <v>554</v>
      </c>
      <c r="D85" s="21"/>
      <c r="E85" s="21">
        <v>0.36</v>
      </c>
      <c r="F85" s="21">
        <v>0.3</v>
      </c>
      <c r="G85" s="34">
        <v>0.26829268292682934</v>
      </c>
      <c r="H85" s="34">
        <v>0.3463203463203463</v>
      </c>
      <c r="I85" s="82">
        <v>0.3778625954198473</v>
      </c>
      <c r="J85" s="181">
        <f>'光化学オキシダント-2'!J434</f>
        <v>0.1777529768866395</v>
      </c>
    </row>
    <row r="86" spans="2:10" ht="13.5">
      <c r="B86" s="22" t="s">
        <v>348</v>
      </c>
      <c r="C86" s="21" t="s">
        <v>553</v>
      </c>
      <c r="D86" s="21"/>
      <c r="E86" s="21">
        <v>0.188</v>
      </c>
      <c r="F86" s="21">
        <v>0.2</v>
      </c>
      <c r="G86" s="34"/>
      <c r="H86" s="34"/>
      <c r="I86" s="82"/>
      <c r="J86" s="181">
        <f>'光化学オキシダント-2'!J468</f>
        <v>0.08220705478476116</v>
      </c>
    </row>
    <row r="87" spans="2:10" ht="13.5">
      <c r="B87" s="22" t="s">
        <v>548</v>
      </c>
      <c r="C87" s="21" t="s">
        <v>549</v>
      </c>
      <c r="D87" s="21">
        <v>0.123</v>
      </c>
      <c r="E87" s="21">
        <v>0.14</v>
      </c>
      <c r="F87" s="21">
        <v>0.2</v>
      </c>
      <c r="G87" s="34">
        <v>0.07804878048780489</v>
      </c>
      <c r="H87" s="34">
        <v>0.08658008658008658</v>
      </c>
      <c r="I87" s="82">
        <v>0.08396946564885496</v>
      </c>
      <c r="J87" s="181">
        <f>'光化学オキシダント-2'!J494</f>
        <v>0.12982903672484944</v>
      </c>
    </row>
    <row r="88" spans="2:10" ht="13.5">
      <c r="B88" s="22" t="s">
        <v>348</v>
      </c>
      <c r="C88" s="21" t="s">
        <v>552</v>
      </c>
      <c r="D88" s="21"/>
      <c r="E88" s="21"/>
      <c r="F88" s="21"/>
      <c r="G88" s="34"/>
      <c r="H88" s="34"/>
      <c r="I88" s="82"/>
      <c r="J88" s="181">
        <f>'光化学オキシダント-2'!J576</f>
        <v>0.1777529768866395</v>
      </c>
    </row>
    <row r="89" spans="2:10" ht="13.5">
      <c r="B89" s="22" t="s">
        <v>348</v>
      </c>
      <c r="C89" s="21" t="s">
        <v>551</v>
      </c>
      <c r="D89" s="21"/>
      <c r="E89" s="21"/>
      <c r="F89" s="21"/>
      <c r="G89" s="34"/>
      <c r="H89" s="34"/>
      <c r="I89" s="82"/>
      <c r="J89" s="181">
        <f>'光化学オキシダント-2'!J587</f>
        <v>0.08220705478476116</v>
      </c>
    </row>
    <row r="90" spans="2:10" ht="13.5">
      <c r="B90" s="22" t="s">
        <v>348</v>
      </c>
      <c r="C90" s="21" t="s">
        <v>557</v>
      </c>
      <c r="D90" s="21"/>
      <c r="E90" s="21"/>
      <c r="F90" s="21"/>
      <c r="G90" s="34">
        <v>0.29268292682926833</v>
      </c>
      <c r="H90" s="34">
        <v>0.3939393939393939</v>
      </c>
      <c r="I90" s="82">
        <v>0.43129770992366406</v>
      </c>
      <c r="J90" s="181">
        <f>'光化学オキシダント-2'!J608</f>
        <v>0.1868271504089297</v>
      </c>
    </row>
    <row r="91" spans="2:10" ht="13.5">
      <c r="B91" s="22" t="s">
        <v>348</v>
      </c>
      <c r="C91" s="21" t="s">
        <v>555</v>
      </c>
      <c r="D91" s="21"/>
      <c r="E91" s="21">
        <v>0.447</v>
      </c>
      <c r="F91" s="21"/>
      <c r="G91" s="35"/>
      <c r="H91" s="35"/>
      <c r="I91" s="83"/>
      <c r="J91" s="181">
        <f>'光化学オキシダント-2'!J639</f>
        <v>0.1777529768866395</v>
      </c>
    </row>
    <row r="92" spans="2:10" ht="13.5">
      <c r="B92" s="22" t="s">
        <v>348</v>
      </c>
      <c r="C92" s="21" t="s">
        <v>556</v>
      </c>
      <c r="D92" s="21"/>
      <c r="E92" s="21">
        <v>0.106</v>
      </c>
      <c r="F92" s="21"/>
      <c r="G92" s="35"/>
      <c r="H92" s="35"/>
      <c r="I92" s="83"/>
      <c r="J92" s="181">
        <f>'光化学オキシダント-2'!J686</f>
        <v>0.1777529768866395</v>
      </c>
    </row>
    <row r="93" spans="2:10" ht="14.25" thickBot="1">
      <c r="B93" s="36" t="s">
        <v>348</v>
      </c>
      <c r="C93" s="37" t="s">
        <v>349</v>
      </c>
      <c r="D93" s="37">
        <v>0.196</v>
      </c>
      <c r="E93" s="38">
        <f>AVERAGE(E82:E92)</f>
        <v>0.27814285714285714</v>
      </c>
      <c r="F93" s="38">
        <f>AVERAGE(F82:F92)</f>
        <v>0.22499999999999998</v>
      </c>
      <c r="G93" s="40">
        <v>0.1834146341463415</v>
      </c>
      <c r="H93" s="40">
        <v>0.245021645021645</v>
      </c>
      <c r="I93" s="84">
        <v>0.26183206106870227</v>
      </c>
      <c r="J93" s="182">
        <f>AVERAGE(J82:J92)</f>
        <v>0.1710453805275649</v>
      </c>
    </row>
    <row r="94" spans="2:10" ht="14.25" thickTop="1">
      <c r="B94" s="26" t="s">
        <v>560</v>
      </c>
      <c r="C94" s="27" t="s">
        <v>561</v>
      </c>
      <c r="D94" s="27"/>
      <c r="E94" s="27">
        <v>0.373</v>
      </c>
      <c r="F94" s="27"/>
      <c r="G94" s="34">
        <v>0.27317073170731715</v>
      </c>
      <c r="H94" s="34">
        <v>0.3593073593073593</v>
      </c>
      <c r="I94" s="82">
        <v>0.38167938931297707</v>
      </c>
      <c r="J94" s="183">
        <v>0.018789899162746433</v>
      </c>
    </row>
    <row r="95" spans="2:10" ht="13.5">
      <c r="B95" s="22" t="s">
        <v>350</v>
      </c>
      <c r="C95" s="21" t="s">
        <v>562</v>
      </c>
      <c r="D95" s="21"/>
      <c r="E95" s="21">
        <v>0.457</v>
      </c>
      <c r="F95" s="21"/>
      <c r="G95" s="34">
        <v>0.29756097560975614</v>
      </c>
      <c r="H95" s="34">
        <v>0.3636363636363636</v>
      </c>
      <c r="I95" s="82">
        <v>0.40076335877862596</v>
      </c>
      <c r="J95" s="181">
        <v>0.05747908928727516</v>
      </c>
    </row>
    <row r="96" spans="2:10" ht="14.25" thickBot="1">
      <c r="B96" s="36" t="s">
        <v>350</v>
      </c>
      <c r="C96" s="37" t="s">
        <v>351</v>
      </c>
      <c r="D96" s="37"/>
      <c r="E96" s="38">
        <f>AVERAGE(E94:E95)</f>
        <v>0.41500000000000004</v>
      </c>
      <c r="F96" s="38"/>
      <c r="G96" s="40">
        <v>0.2853658536585366</v>
      </c>
      <c r="H96" s="40">
        <v>0.36147186147186144</v>
      </c>
      <c r="I96" s="84">
        <v>0.3912213740458015</v>
      </c>
      <c r="J96" s="182">
        <f>AVERAGE(J94:J95)</f>
        <v>0.03813449422501079</v>
      </c>
    </row>
    <row r="97" spans="2:10" ht="14.25" thickTop="1">
      <c r="B97" s="26" t="s">
        <v>563</v>
      </c>
      <c r="C97" s="27" t="s">
        <v>564</v>
      </c>
      <c r="D97" s="27"/>
      <c r="E97" s="27">
        <v>0.189</v>
      </c>
      <c r="F97" s="27">
        <v>0.3</v>
      </c>
      <c r="G97" s="34">
        <v>0.10731707317073172</v>
      </c>
      <c r="H97" s="34">
        <v>0.18614718614718614</v>
      </c>
      <c r="I97" s="82">
        <v>0.22900763358778625</v>
      </c>
      <c r="J97" s="183">
        <f>'光化学オキシダント-2'!J329</f>
        <v>0.1429894795619462</v>
      </c>
    </row>
    <row r="98" spans="2:10" ht="13.5">
      <c r="B98" s="22" t="s">
        <v>352</v>
      </c>
      <c r="C98" s="21" t="s">
        <v>567</v>
      </c>
      <c r="D98" s="21"/>
      <c r="E98" s="21">
        <v>0.244</v>
      </c>
      <c r="F98" s="21"/>
      <c r="G98" s="34">
        <v>0.2585365853658537</v>
      </c>
      <c r="H98" s="34">
        <v>0.3203463203463203</v>
      </c>
      <c r="I98" s="82">
        <v>0.3511450381679389</v>
      </c>
      <c r="J98" s="181">
        <f>'光化学オキシダント-2'!J405</f>
        <v>0.5389350463423167</v>
      </c>
    </row>
    <row r="99" spans="2:10" ht="13.5">
      <c r="B99" s="22" t="s">
        <v>352</v>
      </c>
      <c r="C99" s="21" t="s">
        <v>565</v>
      </c>
      <c r="D99" s="21"/>
      <c r="E99" s="21">
        <v>0.175</v>
      </c>
      <c r="F99" s="21"/>
      <c r="G99" s="34">
        <v>0.0878048780487805</v>
      </c>
      <c r="H99" s="34">
        <v>0.1341991341991342</v>
      </c>
      <c r="I99" s="82">
        <v>0.1564885496183206</v>
      </c>
      <c r="J99" s="181">
        <f>'光化学オキシダント-2'!J557</f>
        <v>0.5873467994730401</v>
      </c>
    </row>
    <row r="100" spans="2:10" ht="14.25" thickBot="1">
      <c r="B100" s="36" t="s">
        <v>352</v>
      </c>
      <c r="C100" s="37" t="s">
        <v>353</v>
      </c>
      <c r="D100" s="37"/>
      <c r="E100" s="38">
        <f>AVERAGE(E97:E99)</f>
        <v>0.20266666666666666</v>
      </c>
      <c r="F100" s="38">
        <f>AVERAGE(F97:F99)</f>
        <v>0.3</v>
      </c>
      <c r="G100" s="40">
        <v>0.151219512195122</v>
      </c>
      <c r="H100" s="40">
        <v>0.21356421356421354</v>
      </c>
      <c r="I100" s="84">
        <v>0.24554707379134857</v>
      </c>
      <c r="J100" s="182">
        <f>AVERAGE(J97:J99)</f>
        <v>0.4230904417924344</v>
      </c>
    </row>
    <row r="101" spans="2:10" ht="14.25" thickTop="1">
      <c r="B101" s="26" t="s">
        <v>354</v>
      </c>
      <c r="C101" s="27" t="s">
        <v>571</v>
      </c>
      <c r="D101" s="27"/>
      <c r="E101" s="27"/>
      <c r="F101" s="27"/>
      <c r="G101" s="34"/>
      <c r="H101" s="34"/>
      <c r="I101" s="82"/>
      <c r="J101" s="183">
        <f>'光化学オキシダント-2'!J151</f>
        <v>0.4658915654421144</v>
      </c>
    </row>
    <row r="102" spans="2:10" ht="13.5">
      <c r="B102" s="22" t="s">
        <v>354</v>
      </c>
      <c r="C102" s="21" t="s">
        <v>570</v>
      </c>
      <c r="D102" s="21"/>
      <c r="E102" s="21"/>
      <c r="F102" s="21"/>
      <c r="G102" s="35"/>
      <c r="H102" s="35"/>
      <c r="I102" s="83"/>
      <c r="J102" s="181">
        <f>'光化学オキシダント-2'!J274</f>
        <v>0.537839557486566</v>
      </c>
    </row>
    <row r="103" spans="2:10" ht="13.5">
      <c r="B103" s="22" t="s">
        <v>568</v>
      </c>
      <c r="C103" s="21" t="s">
        <v>569</v>
      </c>
      <c r="D103" s="21"/>
      <c r="E103" s="21"/>
      <c r="F103" s="21"/>
      <c r="G103" s="35"/>
      <c r="H103" s="35"/>
      <c r="I103" s="83"/>
      <c r="J103" s="181">
        <f>'光化学オキシダント-2'!J505</f>
        <v>0.5937077263188757</v>
      </c>
    </row>
    <row r="104" spans="2:10" ht="14.25" thickBot="1">
      <c r="B104" s="36" t="s">
        <v>355</v>
      </c>
      <c r="C104" s="36" t="s">
        <v>356</v>
      </c>
      <c r="D104" s="37"/>
      <c r="E104" s="37"/>
      <c r="F104" s="37"/>
      <c r="G104" s="40"/>
      <c r="H104" s="40"/>
      <c r="I104" s="84"/>
      <c r="J104" s="188">
        <f>AVERAGE(J101:J103)</f>
        <v>0.532479616415852</v>
      </c>
    </row>
    <row r="105" spans="2:10" ht="14.25" thickTop="1">
      <c r="B105" s="26" t="s">
        <v>357</v>
      </c>
      <c r="C105" s="27" t="s">
        <v>574</v>
      </c>
      <c r="D105" s="27"/>
      <c r="E105" s="27">
        <v>0.097</v>
      </c>
      <c r="F105" s="27"/>
      <c r="G105" s="34"/>
      <c r="H105" s="34"/>
      <c r="I105" s="82"/>
      <c r="J105" s="183">
        <f>'光化学オキシダント-2'!J112</f>
        <v>0.05485033574869994</v>
      </c>
    </row>
    <row r="106" spans="2:10" ht="13.5">
      <c r="B106" s="22" t="s">
        <v>572</v>
      </c>
      <c r="C106" s="21" t="s">
        <v>573</v>
      </c>
      <c r="D106" s="21"/>
      <c r="E106" s="21">
        <v>0.032</v>
      </c>
      <c r="F106" s="21"/>
      <c r="G106" s="35"/>
      <c r="H106" s="35"/>
      <c r="I106" s="83"/>
      <c r="J106" s="181"/>
    </row>
    <row r="107" spans="2:10" ht="14.25" thickBot="1">
      <c r="B107" s="22" t="s">
        <v>357</v>
      </c>
      <c r="C107" s="21" t="s">
        <v>575</v>
      </c>
      <c r="D107" s="21"/>
      <c r="E107" s="21">
        <v>0.15</v>
      </c>
      <c r="F107" s="21"/>
      <c r="G107" s="35"/>
      <c r="H107" s="35"/>
      <c r="I107" s="83"/>
      <c r="J107" s="184">
        <v>0.07871821281261282</v>
      </c>
    </row>
    <row r="108" spans="2:10" ht="14.25" thickBot="1">
      <c r="B108" s="36" t="s">
        <v>357</v>
      </c>
      <c r="C108" s="36" t="s">
        <v>358</v>
      </c>
      <c r="D108" s="37"/>
      <c r="E108" s="39">
        <f>AVERAGE(E105:E107)</f>
        <v>0.09300000000000001</v>
      </c>
      <c r="F108" s="39"/>
      <c r="G108" s="40"/>
      <c r="H108" s="40"/>
      <c r="I108" s="84"/>
      <c r="J108" s="189">
        <f>(J105+J107)/2</f>
        <v>0.06678427428065638</v>
      </c>
    </row>
    <row r="109" spans="2:10" ht="14.25" thickTop="1">
      <c r="B109" s="26" t="s">
        <v>359</v>
      </c>
      <c r="C109" s="27" t="s">
        <v>579</v>
      </c>
      <c r="D109" s="27">
        <v>0.218</v>
      </c>
      <c r="E109" s="27">
        <v>0.209</v>
      </c>
      <c r="F109" s="27">
        <v>0.3</v>
      </c>
      <c r="G109" s="34">
        <v>0.0829268292682927</v>
      </c>
      <c r="H109" s="34">
        <v>0.12554112554112554</v>
      </c>
      <c r="I109" s="82">
        <v>0.1450381679389313</v>
      </c>
      <c r="J109" s="183">
        <f>'光化学オキシダント-2'!J367</f>
        <v>0.11214717949300071</v>
      </c>
    </row>
    <row r="110" spans="2:10" ht="13.5">
      <c r="B110" s="22" t="s">
        <v>359</v>
      </c>
      <c r="C110" s="21" t="s">
        <v>580</v>
      </c>
      <c r="D110" s="21">
        <v>0.215</v>
      </c>
      <c r="E110" s="21">
        <v>0.211</v>
      </c>
      <c r="F110" s="21">
        <v>0.2</v>
      </c>
      <c r="G110" s="34">
        <v>0.14146341463414636</v>
      </c>
      <c r="H110" s="34">
        <v>0.18614718614718614</v>
      </c>
      <c r="I110" s="82">
        <v>0.20229007633587787</v>
      </c>
      <c r="J110" s="181">
        <f>'光化学オキシダント-2'!J469</f>
        <v>0.1290027479373125</v>
      </c>
    </row>
    <row r="111" spans="2:10" ht="13.5">
      <c r="B111" s="22" t="s">
        <v>359</v>
      </c>
      <c r="C111" s="21" t="s">
        <v>578</v>
      </c>
      <c r="D111" s="21">
        <v>0.025</v>
      </c>
      <c r="E111" s="21">
        <v>0.059</v>
      </c>
      <c r="F111" s="21">
        <v>0.1</v>
      </c>
      <c r="G111" s="34">
        <v>0.014634146341463415</v>
      </c>
      <c r="H111" s="34">
        <v>0.025974025974025972</v>
      </c>
      <c r="I111" s="82">
        <v>0.030534351145038167</v>
      </c>
      <c r="J111" s="181">
        <f>'光化学オキシダント-2'!J490</f>
        <v>0.088924477907922</v>
      </c>
    </row>
    <row r="112" spans="2:10" ht="13.5">
      <c r="B112" s="22" t="s">
        <v>576</v>
      </c>
      <c r="C112" s="21" t="s">
        <v>577</v>
      </c>
      <c r="D112" s="21"/>
      <c r="E112" s="21">
        <v>0.027</v>
      </c>
      <c r="F112" s="21"/>
      <c r="G112" s="35"/>
      <c r="H112" s="35"/>
      <c r="I112" s="83"/>
      <c r="J112" s="181">
        <f>'光化学オキシダント-2'!J527</f>
        <v>0.05485033574869994</v>
      </c>
    </row>
    <row r="113" spans="2:10" ht="13.5">
      <c r="B113" s="22" t="s">
        <v>359</v>
      </c>
      <c r="C113" s="21" t="s">
        <v>582</v>
      </c>
      <c r="D113" s="21"/>
      <c r="E113" s="21"/>
      <c r="F113" s="21"/>
      <c r="G113" s="35"/>
      <c r="H113" s="35"/>
      <c r="I113" s="83"/>
      <c r="J113" s="181">
        <f>'光化学オキシダント-2'!J577</f>
        <v>0.1417769740749583</v>
      </c>
    </row>
    <row r="114" spans="2:10" ht="13.5">
      <c r="B114" s="22" t="s">
        <v>359</v>
      </c>
      <c r="C114" s="21" t="s">
        <v>581</v>
      </c>
      <c r="D114" s="21">
        <v>0.323</v>
      </c>
      <c r="E114" s="21"/>
      <c r="F114" s="21"/>
      <c r="G114" s="35"/>
      <c r="H114" s="35"/>
      <c r="I114" s="83"/>
      <c r="J114" s="181">
        <f>'光化学オキシダント-2'!J588</f>
        <v>0.1290027479373125</v>
      </c>
    </row>
    <row r="115" spans="2:10" ht="14.25" thickBot="1">
      <c r="B115" s="36" t="s">
        <v>359</v>
      </c>
      <c r="C115" s="37" t="s">
        <v>360</v>
      </c>
      <c r="D115" s="37">
        <v>0.223</v>
      </c>
      <c r="E115" s="38">
        <f>AVERAGE(E109:E114)</f>
        <v>0.1265</v>
      </c>
      <c r="F115" s="38">
        <f>AVERAGE(F109:F114)</f>
        <v>0.19999999999999998</v>
      </c>
      <c r="G115" s="40">
        <v>0.0796747967479675</v>
      </c>
      <c r="H115" s="40">
        <v>0.11255411255411256</v>
      </c>
      <c r="I115" s="84">
        <v>0.12595419847328243</v>
      </c>
      <c r="J115" s="182">
        <f>AVERAGE(J109:J114)</f>
        <v>0.10928407718320099</v>
      </c>
    </row>
    <row r="116" spans="2:10" ht="14.25" thickTop="1">
      <c r="B116" s="26" t="s">
        <v>361</v>
      </c>
      <c r="C116" s="27" t="s">
        <v>589</v>
      </c>
      <c r="D116" s="27"/>
      <c r="E116" s="27">
        <v>0.009</v>
      </c>
      <c r="F116" s="27">
        <v>0.002</v>
      </c>
      <c r="G116" s="34"/>
      <c r="H116" s="34"/>
      <c r="I116" s="82"/>
      <c r="J116" s="183"/>
    </row>
    <row r="117" spans="2:10" ht="13.5">
      <c r="B117" s="22" t="s">
        <v>361</v>
      </c>
      <c r="C117" s="21" t="s">
        <v>586</v>
      </c>
      <c r="D117" s="21"/>
      <c r="E117" s="21"/>
      <c r="F117" s="21"/>
      <c r="G117" s="35"/>
      <c r="H117" s="35"/>
      <c r="I117" s="83"/>
      <c r="J117" s="181"/>
    </row>
    <row r="118" spans="2:10" ht="13.5">
      <c r="B118" s="22" t="s">
        <v>361</v>
      </c>
      <c r="C118" s="21" t="s">
        <v>590</v>
      </c>
      <c r="D118" s="21"/>
      <c r="E118" s="21"/>
      <c r="F118" s="21"/>
      <c r="G118" s="35"/>
      <c r="H118" s="35"/>
      <c r="I118" s="83"/>
      <c r="J118" s="181"/>
    </row>
    <row r="119" spans="2:10" ht="13.5">
      <c r="B119" s="22" t="s">
        <v>361</v>
      </c>
      <c r="C119" s="21" t="s">
        <v>362</v>
      </c>
      <c r="D119" s="21">
        <v>0.021</v>
      </c>
      <c r="E119" s="21"/>
      <c r="F119" s="21"/>
      <c r="G119" s="35"/>
      <c r="H119" s="35"/>
      <c r="I119" s="83"/>
      <c r="J119" s="190"/>
    </row>
    <row r="120" spans="2:10" ht="13.5">
      <c r="B120" s="22" t="s">
        <v>583</v>
      </c>
      <c r="C120" s="21" t="s">
        <v>584</v>
      </c>
      <c r="D120" s="21"/>
      <c r="E120" s="21">
        <v>0.005</v>
      </c>
      <c r="F120" s="21"/>
      <c r="G120" s="35">
        <v>0.004878048780487806</v>
      </c>
      <c r="H120" s="35">
        <v>0.008658008658008658</v>
      </c>
      <c r="I120" s="83">
        <v>0.007633587786259542</v>
      </c>
      <c r="J120" s="181"/>
    </row>
    <row r="121" spans="2:10" ht="13.5">
      <c r="B121" s="22" t="s">
        <v>583</v>
      </c>
      <c r="C121" s="21" t="s">
        <v>585</v>
      </c>
      <c r="D121" s="21">
        <v>0.01</v>
      </c>
      <c r="E121" s="21"/>
      <c r="F121" s="21"/>
      <c r="G121" s="35"/>
      <c r="H121" s="35"/>
      <c r="I121" s="83"/>
      <c r="J121" s="181"/>
    </row>
    <row r="122" spans="2:10" ht="13.5">
      <c r="B122" s="22" t="s">
        <v>361</v>
      </c>
      <c r="C122" s="21" t="s">
        <v>587</v>
      </c>
      <c r="D122" s="21"/>
      <c r="E122" s="21"/>
      <c r="F122" s="21"/>
      <c r="G122" s="35"/>
      <c r="H122" s="35"/>
      <c r="I122" s="83"/>
      <c r="J122" s="181"/>
    </row>
    <row r="123" spans="2:10" ht="13.5">
      <c r="B123" s="22" t="s">
        <v>361</v>
      </c>
      <c r="C123" s="21" t="s">
        <v>588</v>
      </c>
      <c r="D123" s="21">
        <v>0.066</v>
      </c>
      <c r="E123" s="21">
        <v>0.325</v>
      </c>
      <c r="F123" s="21">
        <v>0.1</v>
      </c>
      <c r="G123" s="35">
        <v>0.11707317073170732</v>
      </c>
      <c r="H123" s="35">
        <v>0.12987012987012986</v>
      </c>
      <c r="I123" s="83">
        <v>0.1297709923664122</v>
      </c>
      <c r="J123" s="181">
        <f>'光化学オキシダント-2'!J667</f>
        <v>0.21348656670979532</v>
      </c>
    </row>
    <row r="124" spans="2:10" ht="14.25" thickBot="1">
      <c r="B124" s="57" t="s">
        <v>361</v>
      </c>
      <c r="C124" s="58" t="s">
        <v>363</v>
      </c>
      <c r="D124" s="59">
        <f>AVERAGE(D116:D123)</f>
        <v>0.03233333333333333</v>
      </c>
      <c r="E124" s="59">
        <f>AVERAGE(E116:E123)</f>
        <v>0.113</v>
      </c>
      <c r="F124" s="59">
        <f>AVERAGE(F116:F123)</f>
        <v>0.051000000000000004</v>
      </c>
      <c r="G124" s="60">
        <v>0.06097560975609757</v>
      </c>
      <c r="H124" s="60">
        <v>0.06926406926406926</v>
      </c>
      <c r="I124" s="87">
        <v>0.06870229007633588</v>
      </c>
      <c r="J124" s="191">
        <f>AVERAGE(J116:J123)</f>
        <v>0.21348656670979532</v>
      </c>
    </row>
    <row r="125" spans="2:10" ht="14.25" thickTop="1">
      <c r="B125" s="61"/>
      <c r="C125" s="62" t="s">
        <v>364</v>
      </c>
      <c r="D125" s="63"/>
      <c r="E125" s="65">
        <v>0.027</v>
      </c>
      <c r="F125" s="63"/>
      <c r="G125" s="64">
        <v>0.016</v>
      </c>
      <c r="H125" s="64">
        <v>0.029</v>
      </c>
      <c r="I125" s="88">
        <v>0.037</v>
      </c>
      <c r="J125" s="192"/>
    </row>
    <row r="126" spans="2:10" ht="13.5">
      <c r="B126" s="57"/>
      <c r="C126" s="58" t="s">
        <v>365</v>
      </c>
      <c r="D126" s="59"/>
      <c r="E126" s="66">
        <v>0.028</v>
      </c>
      <c r="F126" s="59"/>
      <c r="G126" s="60"/>
      <c r="H126" s="60"/>
      <c r="I126" s="87"/>
      <c r="J126" s="191"/>
    </row>
    <row r="127" spans="2:10" ht="14.25" thickBot="1">
      <c r="B127" s="45"/>
      <c r="C127" s="46" t="s">
        <v>366</v>
      </c>
      <c r="D127" s="47"/>
      <c r="E127" s="67">
        <v>-0.427</v>
      </c>
      <c r="F127" s="47"/>
      <c r="G127" s="48"/>
      <c r="H127" s="48"/>
      <c r="I127" s="89"/>
      <c r="J127" s="193"/>
    </row>
    <row r="128" spans="2:10" ht="14.25" thickBot="1">
      <c r="B128" s="637" t="s">
        <v>381</v>
      </c>
      <c r="C128" s="638"/>
      <c r="D128" s="638"/>
      <c r="E128" s="638"/>
      <c r="F128" s="638"/>
      <c r="G128" s="638"/>
      <c r="H128" s="638"/>
      <c r="I128" s="638"/>
      <c r="J128" s="639"/>
    </row>
    <row r="129" spans="2:10" ht="45">
      <c r="B129" s="627" t="s">
        <v>729</v>
      </c>
      <c r="C129" s="628"/>
      <c r="D129" s="68" t="s">
        <v>1220</v>
      </c>
      <c r="E129" s="68" t="s">
        <v>610</v>
      </c>
      <c r="F129" s="68" t="s">
        <v>611</v>
      </c>
      <c r="G129" s="70" t="s">
        <v>730</v>
      </c>
      <c r="H129" s="70" t="s">
        <v>731</v>
      </c>
      <c r="I129" s="70" t="s">
        <v>1221</v>
      </c>
      <c r="J129" s="71" t="s">
        <v>732</v>
      </c>
    </row>
    <row r="130" spans="2:10" ht="13.5">
      <c r="B130" s="622" t="s">
        <v>591</v>
      </c>
      <c r="C130" s="623"/>
      <c r="D130" s="72">
        <v>78</v>
      </c>
      <c r="E130" s="73">
        <v>127</v>
      </c>
      <c r="F130" s="74">
        <v>83</v>
      </c>
      <c r="G130" s="72">
        <v>340</v>
      </c>
      <c r="H130" s="73">
        <v>339</v>
      </c>
      <c r="I130" s="74">
        <v>228</v>
      </c>
      <c r="J130" s="75" t="s">
        <v>728</v>
      </c>
    </row>
    <row r="131" spans="2:10" ht="13.5">
      <c r="B131" s="622" t="s">
        <v>384</v>
      </c>
      <c r="C131" s="623"/>
      <c r="D131" s="621" t="s">
        <v>405</v>
      </c>
      <c r="E131" s="621"/>
      <c r="F131" s="621"/>
      <c r="G131" s="621" t="s">
        <v>603</v>
      </c>
      <c r="H131" s="621"/>
      <c r="I131" s="621"/>
      <c r="J131" s="75" t="s">
        <v>393</v>
      </c>
    </row>
    <row r="132" spans="2:10" ht="13.5">
      <c r="B132" s="622" t="s">
        <v>594</v>
      </c>
      <c r="C132" s="623"/>
      <c r="D132" s="76" t="s">
        <v>1213</v>
      </c>
      <c r="E132" s="76" t="s">
        <v>1214</v>
      </c>
      <c r="F132" s="76" t="s">
        <v>1213</v>
      </c>
      <c r="G132" s="621" t="s">
        <v>1213</v>
      </c>
      <c r="H132" s="621"/>
      <c r="I132" s="621"/>
      <c r="J132" s="77" t="s">
        <v>1213</v>
      </c>
    </row>
    <row r="133" spans="2:10" ht="13.5">
      <c r="B133" s="622" t="s">
        <v>604</v>
      </c>
      <c r="C133" s="623"/>
      <c r="D133" s="621" t="s">
        <v>1215</v>
      </c>
      <c r="E133" s="621"/>
      <c r="F133" s="621"/>
      <c r="G133" s="621" t="s">
        <v>1216</v>
      </c>
      <c r="H133" s="621"/>
      <c r="I133" s="621"/>
      <c r="J133" s="77" t="s">
        <v>1216</v>
      </c>
    </row>
    <row r="134" spans="2:10" ht="13.5">
      <c r="B134" s="624" t="s">
        <v>1217</v>
      </c>
      <c r="C134" s="625"/>
      <c r="D134" s="76" t="s">
        <v>1218</v>
      </c>
      <c r="E134" s="76" t="s">
        <v>1219</v>
      </c>
      <c r="F134" s="76" t="s">
        <v>1218</v>
      </c>
      <c r="G134" s="626" t="s">
        <v>1219</v>
      </c>
      <c r="H134" s="626"/>
      <c r="I134" s="626"/>
      <c r="J134" s="77" t="s">
        <v>1219</v>
      </c>
    </row>
    <row r="135" spans="2:12" ht="13.5">
      <c r="B135" s="622" t="s">
        <v>607</v>
      </c>
      <c r="C135" s="623"/>
      <c r="D135" s="621" t="s">
        <v>608</v>
      </c>
      <c r="E135" s="621"/>
      <c r="F135" s="621"/>
      <c r="G135" s="626" t="s">
        <v>609</v>
      </c>
      <c r="H135" s="626"/>
      <c r="I135" s="626"/>
      <c r="J135" s="78" t="s">
        <v>609</v>
      </c>
      <c r="K135" s="56"/>
      <c r="L135" s="56"/>
    </row>
    <row r="136" spans="2:10" ht="23.25" thickBot="1">
      <c r="B136" s="640" t="s">
        <v>403</v>
      </c>
      <c r="C136" s="641"/>
      <c r="D136" s="633" t="s">
        <v>707</v>
      </c>
      <c r="E136" s="633"/>
      <c r="F136" s="633"/>
      <c r="G136" s="634" t="s">
        <v>605</v>
      </c>
      <c r="H136" s="634"/>
      <c r="I136" s="634"/>
      <c r="J136" s="69" t="s">
        <v>606</v>
      </c>
    </row>
    <row r="138" ht="13.5">
      <c r="B138" t="s">
        <v>1801</v>
      </c>
    </row>
  </sheetData>
  <sheetProtection password="F9E7" sheet="1" objects="1" scenarios="1"/>
  <mergeCells count="23">
    <mergeCell ref="B1:J1"/>
    <mergeCell ref="D5:F5"/>
    <mergeCell ref="D136:F136"/>
    <mergeCell ref="G136:I136"/>
    <mergeCell ref="D135:F135"/>
    <mergeCell ref="G135:I135"/>
    <mergeCell ref="G4:I4"/>
    <mergeCell ref="B128:J128"/>
    <mergeCell ref="G5:I5"/>
    <mergeCell ref="B136:C136"/>
    <mergeCell ref="B129:C129"/>
    <mergeCell ref="B130:C130"/>
    <mergeCell ref="B131:C131"/>
    <mergeCell ref="B132:C132"/>
    <mergeCell ref="D131:F131"/>
    <mergeCell ref="G132:I132"/>
    <mergeCell ref="G131:I131"/>
    <mergeCell ref="D133:F133"/>
    <mergeCell ref="G133:I133"/>
    <mergeCell ref="B133:C133"/>
    <mergeCell ref="B134:C134"/>
    <mergeCell ref="B135:C135"/>
    <mergeCell ref="G134:I134"/>
  </mergeCells>
  <printOptions/>
  <pageMargins left="0.984251968503937" right="0.7874015748031497" top="0.7874015748031497" bottom="0.7874015748031497" header="0.5118110236220472" footer="0.5118110236220472"/>
  <pageSetup firstPageNumber="245" useFirstPageNumber="1" horizontalDpi="600" verticalDpi="600" orientation="landscape" paperSize="9" r:id="rId1"/>
  <headerFooter alignWithMargins="0"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716"/>
  <sheetViews>
    <sheetView zoomScalePageLayoutView="0" workbookViewId="0" topLeftCell="A1">
      <selection activeCell="M10" sqref="A10:M12"/>
    </sheetView>
  </sheetViews>
  <sheetFormatPr defaultColWidth="9.00390625" defaultRowHeight="13.5"/>
  <cols>
    <col min="1" max="1" width="9.00390625" style="115" customWidth="1"/>
    <col min="2" max="2" width="30.25390625" style="114" customWidth="1"/>
    <col min="3" max="3" width="7.25390625" style="144" bestFit="1" customWidth="1"/>
    <col min="4" max="4" width="6.50390625" style="144" bestFit="1" customWidth="1"/>
    <col min="5" max="6" width="7.125" style="144" bestFit="1" customWidth="1"/>
    <col min="7" max="7" width="6.50390625" style="144" bestFit="1" customWidth="1"/>
    <col min="8" max="10" width="9.125" style="144" bestFit="1" customWidth="1"/>
    <col min="11" max="16384" width="9.00390625" style="115" customWidth="1"/>
  </cols>
  <sheetData>
    <row r="1" ht="13.5">
      <c r="B1" s="120"/>
    </row>
    <row r="2" spans="2:9" ht="14.25" thickBot="1">
      <c r="B2" s="121" t="s">
        <v>1295</v>
      </c>
      <c r="C2" s="122"/>
      <c r="D2" s="122"/>
      <c r="E2" s="122"/>
      <c r="F2" s="122"/>
      <c r="G2" s="122"/>
      <c r="H2" s="122"/>
      <c r="I2" s="122"/>
    </row>
    <row r="3" spans="2:10" ht="14.25" thickBot="1">
      <c r="B3" s="138"/>
      <c r="C3" s="642" t="s">
        <v>329</v>
      </c>
      <c r="D3" s="643"/>
      <c r="E3" s="643"/>
      <c r="F3" s="643"/>
      <c r="G3" s="643"/>
      <c r="H3" s="643"/>
      <c r="I3" s="643"/>
      <c r="J3" s="644"/>
    </row>
    <row r="4" spans="2:14" ht="14.25" thickBot="1">
      <c r="B4" s="124" t="s">
        <v>612</v>
      </c>
      <c r="C4" s="194" t="s">
        <v>1026</v>
      </c>
      <c r="D4" s="194" t="s">
        <v>1027</v>
      </c>
      <c r="E4" s="194" t="s">
        <v>1028</v>
      </c>
      <c r="F4" s="194" t="s">
        <v>1029</v>
      </c>
      <c r="G4" s="194" t="s">
        <v>1030</v>
      </c>
      <c r="H4" s="194" t="s">
        <v>613</v>
      </c>
      <c r="I4" s="194" t="s">
        <v>614</v>
      </c>
      <c r="J4" s="195" t="s">
        <v>436</v>
      </c>
      <c r="L4" s="116" t="s">
        <v>615</v>
      </c>
      <c r="M4" s="117"/>
      <c r="N4" s="118"/>
    </row>
    <row r="5" spans="2:10" ht="15" thickBot="1" thickTop="1">
      <c r="B5" s="125" t="s">
        <v>616</v>
      </c>
      <c r="C5" s="645" t="s">
        <v>646</v>
      </c>
      <c r="D5" s="646"/>
      <c r="E5" s="646"/>
      <c r="F5" s="646"/>
      <c r="G5" s="646"/>
      <c r="H5" s="646"/>
      <c r="I5" s="646"/>
      <c r="J5" s="647"/>
    </row>
    <row r="6" spans="2:12" ht="14.25" thickTop="1">
      <c r="B6" s="155" t="s">
        <v>1031</v>
      </c>
      <c r="C6" s="196">
        <v>0.7126260460312794</v>
      </c>
      <c r="D6" s="196">
        <v>0.8087294165827201</v>
      </c>
      <c r="E6" s="196">
        <v>0.3758767226745144</v>
      </c>
      <c r="F6" s="196">
        <v>0.7553235469528218</v>
      </c>
      <c r="G6" s="196">
        <v>1.0813096068098493</v>
      </c>
      <c r="H6" s="196">
        <v>0.6608811861699314</v>
      </c>
      <c r="I6" s="196">
        <v>0.7706400240541549</v>
      </c>
      <c r="J6" s="197">
        <v>0.7379123641821818</v>
      </c>
      <c r="L6" s="123"/>
    </row>
    <row r="7" spans="2:12" ht="13.5">
      <c r="B7" s="126" t="s">
        <v>1032</v>
      </c>
      <c r="C7" s="198">
        <v>0.7126260460312794</v>
      </c>
      <c r="D7" s="198">
        <v>0.8087294165827201</v>
      </c>
      <c r="E7" s="198">
        <v>0.3758767226745144</v>
      </c>
      <c r="F7" s="198">
        <v>0.7553235469528218</v>
      </c>
      <c r="G7" s="198">
        <v>1.0813096068098493</v>
      </c>
      <c r="H7" s="198">
        <v>0.6608811861699314</v>
      </c>
      <c r="I7" s="198">
        <v>0.7706400240541549</v>
      </c>
      <c r="J7" s="199">
        <v>0.7379123641821818</v>
      </c>
      <c r="L7" s="145"/>
    </row>
    <row r="8" spans="2:12" ht="13.5">
      <c r="B8" s="127" t="s">
        <v>528</v>
      </c>
      <c r="C8" s="200">
        <v>0.7776621534244903</v>
      </c>
      <c r="D8" s="200">
        <v>0.87500560713834</v>
      </c>
      <c r="E8" s="200">
        <v>0.3960898755530473</v>
      </c>
      <c r="F8" s="200">
        <v>0.815889767999661</v>
      </c>
      <c r="G8" s="200">
        <v>1.179850871620527</v>
      </c>
      <c r="H8" s="200">
        <v>0.7017691099120078</v>
      </c>
      <c r="I8" s="200">
        <v>0.8302518256986363</v>
      </c>
      <c r="J8" s="201">
        <v>0.7966456016209585</v>
      </c>
      <c r="L8" s="145"/>
    </row>
    <row r="9" spans="2:12" ht="13.5">
      <c r="B9" s="127" t="s">
        <v>1033</v>
      </c>
      <c r="C9" s="200">
        <v>0.7126260460312794</v>
      </c>
      <c r="D9" s="200">
        <v>0.8087294165827201</v>
      </c>
      <c r="E9" s="200">
        <v>0.3758767226745144</v>
      </c>
      <c r="F9" s="200">
        <v>0.7553235469528218</v>
      </c>
      <c r="G9" s="200">
        <v>1.0813096068098493</v>
      </c>
      <c r="H9" s="200">
        <v>0.6608811861699314</v>
      </c>
      <c r="I9" s="200">
        <v>0.7706400240541549</v>
      </c>
      <c r="J9" s="201">
        <v>0.7379123641821818</v>
      </c>
      <c r="L9" s="145"/>
    </row>
    <row r="10" spans="2:12" ht="13.5">
      <c r="B10" s="127" t="s">
        <v>529</v>
      </c>
      <c r="C10" s="200">
        <v>0.7776621534244903</v>
      </c>
      <c r="D10" s="200">
        <v>0.87500560713834</v>
      </c>
      <c r="E10" s="200">
        <v>0.3960898755530473</v>
      </c>
      <c r="F10" s="200">
        <v>0.815889767999661</v>
      </c>
      <c r="G10" s="200">
        <v>1.179850871620527</v>
      </c>
      <c r="H10" s="200">
        <v>0.7017691099120078</v>
      </c>
      <c r="I10" s="200">
        <v>0.8302518256986363</v>
      </c>
      <c r="J10" s="201">
        <v>0.7966456016209585</v>
      </c>
      <c r="L10" s="145"/>
    </row>
    <row r="11" spans="2:12" ht="13.5">
      <c r="B11" s="127" t="s">
        <v>1034</v>
      </c>
      <c r="C11" s="200">
        <v>0.7126260460312794</v>
      </c>
      <c r="D11" s="200">
        <v>0.8087294165827201</v>
      </c>
      <c r="E11" s="200">
        <v>0.3758767226745144</v>
      </c>
      <c r="F11" s="200">
        <v>0.7553235469528218</v>
      </c>
      <c r="G11" s="200">
        <v>1.0813096068098493</v>
      </c>
      <c r="H11" s="200">
        <v>0.6608811861699314</v>
      </c>
      <c r="I11" s="200">
        <v>0.7706400240541549</v>
      </c>
      <c r="J11" s="201">
        <v>0.7379123641821818</v>
      </c>
      <c r="L11" s="145"/>
    </row>
    <row r="12" spans="2:12" ht="13.5">
      <c r="B12" s="127" t="s">
        <v>1035</v>
      </c>
      <c r="C12" s="200">
        <v>0.7126260460312794</v>
      </c>
      <c r="D12" s="200">
        <v>0.8087294165827201</v>
      </c>
      <c r="E12" s="200">
        <v>0.3758767226745144</v>
      </c>
      <c r="F12" s="200">
        <v>0.7553235469528218</v>
      </c>
      <c r="G12" s="200">
        <v>1.0813096068098493</v>
      </c>
      <c r="H12" s="200">
        <v>0.6608811861699314</v>
      </c>
      <c r="I12" s="200">
        <v>0.7706400240541549</v>
      </c>
      <c r="J12" s="201">
        <v>0.7379123641821818</v>
      </c>
      <c r="L12" s="145"/>
    </row>
    <row r="13" spans="2:12" ht="13.5">
      <c r="B13" s="127" t="s">
        <v>1036</v>
      </c>
      <c r="C13" s="200">
        <v>0.7126260460312794</v>
      </c>
      <c r="D13" s="200">
        <v>0.8087294165827201</v>
      </c>
      <c r="E13" s="200">
        <v>0.3758767226745144</v>
      </c>
      <c r="F13" s="200">
        <v>0.7553235469528218</v>
      </c>
      <c r="G13" s="200">
        <v>1.0813096068098493</v>
      </c>
      <c r="H13" s="200">
        <v>0.6608811861699314</v>
      </c>
      <c r="I13" s="200">
        <v>0.7706400240541549</v>
      </c>
      <c r="J13" s="201">
        <v>0.7379123641821818</v>
      </c>
      <c r="L13" s="145"/>
    </row>
    <row r="14" spans="2:12" ht="13.5">
      <c r="B14" s="127" t="s">
        <v>530</v>
      </c>
      <c r="C14" s="200">
        <v>0.7776621534244903</v>
      </c>
      <c r="D14" s="200">
        <v>0.87500560713834</v>
      </c>
      <c r="E14" s="200">
        <v>0.3960898755530473</v>
      </c>
      <c r="F14" s="200">
        <v>0.815889767999661</v>
      </c>
      <c r="G14" s="200">
        <v>1.179850871620527</v>
      </c>
      <c r="H14" s="200">
        <v>0.7017691099120078</v>
      </c>
      <c r="I14" s="200">
        <v>0.8302518256986363</v>
      </c>
      <c r="J14" s="201">
        <v>0.7966456016209585</v>
      </c>
      <c r="L14" s="145"/>
    </row>
    <row r="15" spans="2:12" ht="13.5">
      <c r="B15" s="127" t="s">
        <v>513</v>
      </c>
      <c r="C15" s="200">
        <v>2.4428887491619493</v>
      </c>
      <c r="D15" s="200">
        <v>2.216031684461042</v>
      </c>
      <c r="E15" s="200">
        <v>2.241951140511714</v>
      </c>
      <c r="F15" s="200">
        <v>2.3686979097312477</v>
      </c>
      <c r="G15" s="200">
        <v>2.4519110107800173</v>
      </c>
      <c r="H15" s="200">
        <v>2.0298507700696726</v>
      </c>
      <c r="I15" s="200">
        <v>1.7494132088589265</v>
      </c>
      <c r="J15" s="201">
        <v>2.2143920676535105</v>
      </c>
      <c r="L15" s="145"/>
    </row>
    <row r="16" spans="2:12" ht="13.5">
      <c r="B16" s="127" t="s">
        <v>1037</v>
      </c>
      <c r="C16" s="200">
        <v>0.7126260460312794</v>
      </c>
      <c r="D16" s="200">
        <v>0.8087294165827201</v>
      </c>
      <c r="E16" s="200">
        <v>0.3758767226745144</v>
      </c>
      <c r="F16" s="200">
        <v>0.7553235469528218</v>
      </c>
      <c r="G16" s="200">
        <v>1.0813096068098493</v>
      </c>
      <c r="H16" s="200">
        <v>0.6608811861699314</v>
      </c>
      <c r="I16" s="200">
        <v>0.7706400240541549</v>
      </c>
      <c r="J16" s="201">
        <v>0.7379123641821818</v>
      </c>
      <c r="L16" s="145"/>
    </row>
    <row r="17" spans="2:12" ht="13.5">
      <c r="B17" s="127" t="s">
        <v>1038</v>
      </c>
      <c r="C17" s="200">
        <v>0.09682439761335312</v>
      </c>
      <c r="D17" s="200">
        <v>0.150054965458306</v>
      </c>
      <c r="E17" s="200">
        <v>0.12623753105426438</v>
      </c>
      <c r="F17" s="200">
        <v>0.14725855553166908</v>
      </c>
      <c r="G17" s="200">
        <v>0.1476741751418944</v>
      </c>
      <c r="H17" s="200">
        <v>0.19342403406142858</v>
      </c>
      <c r="I17" s="200">
        <v>0.1618880203208871</v>
      </c>
      <c r="J17" s="201">
        <v>0.1461945255974004</v>
      </c>
      <c r="L17" s="145"/>
    </row>
    <row r="18" spans="2:12" ht="13.5">
      <c r="B18" s="127" t="s">
        <v>1039</v>
      </c>
      <c r="C18" s="200">
        <v>0.7126260460312794</v>
      </c>
      <c r="D18" s="200">
        <v>0.8087294165827201</v>
      </c>
      <c r="E18" s="200">
        <v>0.3758767226745144</v>
      </c>
      <c r="F18" s="200">
        <v>0.7553235469528218</v>
      </c>
      <c r="G18" s="200">
        <v>1.0813096068098493</v>
      </c>
      <c r="H18" s="200">
        <v>0.6608811861699314</v>
      </c>
      <c r="I18" s="200">
        <v>0.7706400240541549</v>
      </c>
      <c r="J18" s="201">
        <v>0.7379123641821818</v>
      </c>
      <c r="L18" s="145"/>
    </row>
    <row r="19" spans="2:12" ht="13.5">
      <c r="B19" s="127" t="s">
        <v>498</v>
      </c>
      <c r="C19" s="200">
        <v>1.2552278306459212</v>
      </c>
      <c r="D19" s="200">
        <v>1.188630433965428</v>
      </c>
      <c r="E19" s="200">
        <v>1.1819966448840573</v>
      </c>
      <c r="F19" s="200">
        <v>1.259969800052372</v>
      </c>
      <c r="G19" s="200">
        <v>1.3004122548287174</v>
      </c>
      <c r="H19" s="200">
        <v>1.1337194983308194</v>
      </c>
      <c r="I19" s="200">
        <v>0.9732232120700203</v>
      </c>
      <c r="J19" s="201">
        <v>1.1847399535396195</v>
      </c>
      <c r="L19" s="145"/>
    </row>
    <row r="20" spans="2:12" ht="13.5">
      <c r="B20" s="127" t="s">
        <v>1040</v>
      </c>
      <c r="C20" s="200">
        <v>0.12099022064497204</v>
      </c>
      <c r="D20" s="200">
        <v>0.18750628795205956</v>
      </c>
      <c r="E20" s="200">
        <v>0.15774440236564485</v>
      </c>
      <c r="F20" s="200">
        <v>0.18401193877584604</v>
      </c>
      <c r="G20" s="200">
        <v>0.18453129040193464</v>
      </c>
      <c r="H20" s="200">
        <v>0.24169958332800812</v>
      </c>
      <c r="I20" s="200">
        <v>0.2022926842944862</v>
      </c>
      <c r="J20" s="201">
        <v>0.18268234396613595</v>
      </c>
      <c r="L20" s="145"/>
    </row>
    <row r="21" spans="2:12" ht="13.5">
      <c r="B21" s="128" t="s">
        <v>1041</v>
      </c>
      <c r="C21" s="200">
        <v>0.09426179877838806</v>
      </c>
      <c r="D21" s="200">
        <v>0.14608354204496637</v>
      </c>
      <c r="E21" s="200">
        <v>0.12289647076385771</v>
      </c>
      <c r="F21" s="200">
        <v>0.1433611431836882</v>
      </c>
      <c r="G21" s="200">
        <v>0.14376576281503214</v>
      </c>
      <c r="H21" s="200">
        <v>0.18830478502339792</v>
      </c>
      <c r="I21" s="200">
        <v>0.15760341786019602</v>
      </c>
      <c r="J21" s="201">
        <v>0.1423252743527895</v>
      </c>
      <c r="L21" s="145"/>
    </row>
    <row r="22" spans="2:12" ht="13.5">
      <c r="B22" s="128" t="s">
        <v>1042</v>
      </c>
      <c r="C22" s="200">
        <v>0.5954199447274238</v>
      </c>
      <c r="D22" s="200">
        <v>0.6200790181824622</v>
      </c>
      <c r="E22" s="200">
        <v>0.5944722406242242</v>
      </c>
      <c r="F22" s="200">
        <v>0.6459208456384804</v>
      </c>
      <c r="G22" s="200">
        <v>0.6624989421410181</v>
      </c>
      <c r="H22" s="200">
        <v>0.6399091892476381</v>
      </c>
      <c r="I22" s="200">
        <v>0.545316725003396</v>
      </c>
      <c r="J22" s="201">
        <v>0.6148024150806632</v>
      </c>
      <c r="L22" s="145"/>
    </row>
    <row r="23" spans="2:12" ht="13.5">
      <c r="B23" s="127" t="s">
        <v>1043</v>
      </c>
      <c r="C23" s="200">
        <v>0.454162396199345</v>
      </c>
      <c r="D23" s="200">
        <v>0.49375405858868326</v>
      </c>
      <c r="E23" s="200">
        <v>0.47403323887796256</v>
      </c>
      <c r="F23" s="200">
        <v>0.5459641564131467</v>
      </c>
      <c r="G23" s="200">
        <v>0.522042020892601</v>
      </c>
      <c r="H23" s="200">
        <v>0.5560441226823585</v>
      </c>
      <c r="I23" s="200">
        <v>0.4338112652497864</v>
      </c>
      <c r="J23" s="201">
        <v>0.4971158941291262</v>
      </c>
      <c r="L23" s="145"/>
    </row>
    <row r="24" spans="2:12" ht="13.5">
      <c r="B24" s="128" t="s">
        <v>1044</v>
      </c>
      <c r="C24" s="200">
        <v>0.7839412833509437</v>
      </c>
      <c r="D24" s="200">
        <v>0.7825264157768312</v>
      </c>
      <c r="E24" s="200">
        <v>0.7623406300886261</v>
      </c>
      <c r="F24" s="200">
        <v>0.8213678709575734</v>
      </c>
      <c r="G24" s="200">
        <v>0.8447645291402381</v>
      </c>
      <c r="H24" s="200">
        <v>0.7810014412216544</v>
      </c>
      <c r="I24" s="200">
        <v>0.6675788341250392</v>
      </c>
      <c r="J24" s="201">
        <v>0.7776458578087009</v>
      </c>
      <c r="L24" s="145"/>
    </row>
    <row r="25" spans="2:12" ht="13.5">
      <c r="B25" s="128" t="s">
        <v>508</v>
      </c>
      <c r="C25" s="200">
        <v>0.888708898930612</v>
      </c>
      <c r="D25" s="200">
        <v>0.8728081082860197</v>
      </c>
      <c r="E25" s="200">
        <v>0.8556332568173669</v>
      </c>
      <c r="F25" s="200">
        <v>0.9188732888925335</v>
      </c>
      <c r="G25" s="200">
        <v>0.9460590535923609</v>
      </c>
      <c r="H25" s="200">
        <v>0.859418821603496</v>
      </c>
      <c r="I25" s="200">
        <v>0.7355302830906371</v>
      </c>
      <c r="J25" s="201">
        <v>0.8681473873161466</v>
      </c>
      <c r="L25" s="145"/>
    </row>
    <row r="26" spans="2:12" ht="13.5">
      <c r="B26" s="128" t="s">
        <v>1045</v>
      </c>
      <c r="C26" s="200">
        <v>0.8004075554978594</v>
      </c>
      <c r="D26" s="200">
        <v>0.7989629693784657</v>
      </c>
      <c r="E26" s="200">
        <v>0.7783531919351375</v>
      </c>
      <c r="F26" s="200">
        <v>0.8386202687878144</v>
      </c>
      <c r="G26" s="200">
        <v>0.8625083614045956</v>
      </c>
      <c r="H26" s="200">
        <v>0.7974059635390893</v>
      </c>
      <c r="I26" s="200">
        <v>0.681600974552746</v>
      </c>
      <c r="J26" s="201">
        <v>0.7939798978708154</v>
      </c>
      <c r="L26" s="145"/>
    </row>
    <row r="27" spans="2:12" ht="13.5">
      <c r="B27" s="128" t="s">
        <v>1046</v>
      </c>
      <c r="C27" s="200">
        <v>0.7776621534244903</v>
      </c>
      <c r="D27" s="200">
        <v>0.87500560713834</v>
      </c>
      <c r="E27" s="200">
        <v>0.3960898755530473</v>
      </c>
      <c r="F27" s="200">
        <v>0.815889767999661</v>
      </c>
      <c r="G27" s="200">
        <v>1.179850871620527</v>
      </c>
      <c r="H27" s="200">
        <v>0.7017691099120078</v>
      </c>
      <c r="I27" s="200">
        <v>0.8302518256986363</v>
      </c>
      <c r="J27" s="201">
        <v>0.7966456016209585</v>
      </c>
      <c r="L27" s="145"/>
    </row>
    <row r="28" spans="2:12" ht="13.5">
      <c r="B28" s="128" t="s">
        <v>1047</v>
      </c>
      <c r="C28" s="200">
        <v>0.7776621534244903</v>
      </c>
      <c r="D28" s="200">
        <v>0.87500560713834</v>
      </c>
      <c r="E28" s="200">
        <v>0.3960898755530473</v>
      </c>
      <c r="F28" s="200">
        <v>0.815889767999661</v>
      </c>
      <c r="G28" s="200">
        <v>1.179850871620527</v>
      </c>
      <c r="H28" s="200">
        <v>0.7017691099120078</v>
      </c>
      <c r="I28" s="200">
        <v>0.8302518256986363</v>
      </c>
      <c r="J28" s="201">
        <v>0.7966456016209585</v>
      </c>
      <c r="L28" s="145"/>
    </row>
    <row r="29" spans="2:12" ht="13.5">
      <c r="B29" s="128" t="s">
        <v>1048</v>
      </c>
      <c r="C29" s="200">
        <v>0.7126260460312794</v>
      </c>
      <c r="D29" s="200">
        <v>0.8087294165827201</v>
      </c>
      <c r="E29" s="200">
        <v>0.3758767226745144</v>
      </c>
      <c r="F29" s="200">
        <v>0.7553235469528218</v>
      </c>
      <c r="G29" s="200">
        <v>1.0813096068098493</v>
      </c>
      <c r="H29" s="200">
        <v>0.6608811861699314</v>
      </c>
      <c r="I29" s="200">
        <v>0.7706400240541549</v>
      </c>
      <c r="J29" s="201">
        <v>0.7379123641821818</v>
      </c>
      <c r="L29" s="145"/>
    </row>
    <row r="30" spans="2:12" ht="13.5">
      <c r="B30" s="128" t="s">
        <v>1049</v>
      </c>
      <c r="C30" s="200">
        <v>0.7126260460312794</v>
      </c>
      <c r="D30" s="200">
        <v>0.8087294165827201</v>
      </c>
      <c r="E30" s="200">
        <v>0.3758767226745144</v>
      </c>
      <c r="F30" s="200">
        <v>0.7553235469528218</v>
      </c>
      <c r="G30" s="200">
        <v>1.0813096068098493</v>
      </c>
      <c r="H30" s="200">
        <v>0.6608811861699314</v>
      </c>
      <c r="I30" s="200">
        <v>0.7706400240541549</v>
      </c>
      <c r="J30" s="201">
        <v>0.7379123641821818</v>
      </c>
      <c r="L30" s="145"/>
    </row>
    <row r="31" spans="2:12" ht="13.5">
      <c r="B31" s="128" t="s">
        <v>1050</v>
      </c>
      <c r="C31" s="200">
        <v>0.7126260460312794</v>
      </c>
      <c r="D31" s="200">
        <v>0.8087294165827201</v>
      </c>
      <c r="E31" s="200">
        <v>0.3758767226745144</v>
      </c>
      <c r="F31" s="200">
        <v>0.7553235469528218</v>
      </c>
      <c r="G31" s="200">
        <v>1.0813096068098493</v>
      </c>
      <c r="H31" s="200">
        <v>0.6608811861699314</v>
      </c>
      <c r="I31" s="200">
        <v>0.7706400240541549</v>
      </c>
      <c r="J31" s="201">
        <v>0.7379123641821818</v>
      </c>
      <c r="L31" s="145"/>
    </row>
    <row r="32" spans="2:12" ht="13.5">
      <c r="B32" s="128" t="s">
        <v>1051</v>
      </c>
      <c r="C32" s="200">
        <v>0.6443132285225512</v>
      </c>
      <c r="D32" s="200">
        <v>0.6622128129648159</v>
      </c>
      <c r="E32" s="200">
        <v>0.6380108493164397</v>
      </c>
      <c r="F32" s="200">
        <v>0.691425711039141</v>
      </c>
      <c r="G32" s="200">
        <v>0.7097720805463701</v>
      </c>
      <c r="H32" s="200">
        <v>0.6765068004464688</v>
      </c>
      <c r="I32" s="200">
        <v>0.5770297838909758</v>
      </c>
      <c r="J32" s="201">
        <v>0.6570387523895375</v>
      </c>
      <c r="L32" s="145"/>
    </row>
    <row r="33" spans="2:12" ht="13.5">
      <c r="B33" s="127" t="s">
        <v>1052</v>
      </c>
      <c r="C33" s="200">
        <v>0.7054331012428304</v>
      </c>
      <c r="D33" s="200">
        <v>0.7148828726218938</v>
      </c>
      <c r="E33" s="200">
        <v>0.6924370202571496</v>
      </c>
      <c r="F33" s="200">
        <v>0.7483098342879655</v>
      </c>
      <c r="G33" s="200">
        <v>0.7688666632405924</v>
      </c>
      <c r="H33" s="200">
        <v>0.7222562605913753</v>
      </c>
      <c r="I33" s="200">
        <v>0.6166732271684092</v>
      </c>
      <c r="J33" s="201">
        <v>0.7098369970586021</v>
      </c>
      <c r="L33" s="145"/>
    </row>
    <row r="34" spans="2:12" ht="13.5">
      <c r="B34" s="127" t="s">
        <v>504</v>
      </c>
      <c r="C34" s="200">
        <v>1.0353955119887561</v>
      </c>
      <c r="D34" s="200">
        <v>0.9992127765802907</v>
      </c>
      <c r="E34" s="200">
        <v>0.9862535764879086</v>
      </c>
      <c r="F34" s="200">
        <v>1.0553919968211478</v>
      </c>
      <c r="G34" s="200">
        <v>1.0878829428830203</v>
      </c>
      <c r="H34" s="200">
        <v>0.969212099511568</v>
      </c>
      <c r="I34" s="200">
        <v>0.8306700631267422</v>
      </c>
      <c r="J34" s="201">
        <v>0.9948598524856334</v>
      </c>
      <c r="L34" s="145"/>
    </row>
    <row r="35" spans="2:12" ht="13.5">
      <c r="B35" s="128" t="s">
        <v>1053</v>
      </c>
      <c r="C35" s="200">
        <v>0.5554540756053182</v>
      </c>
      <c r="D35" s="200">
        <v>0.5856453577822905</v>
      </c>
      <c r="E35" s="200">
        <v>0.5588875025407511</v>
      </c>
      <c r="F35" s="200">
        <v>0.6087306518493625</v>
      </c>
      <c r="G35" s="200">
        <v>0.6238630227498055</v>
      </c>
      <c r="H35" s="200">
        <v>0.610006516709898</v>
      </c>
      <c r="I35" s="200">
        <v>0.5194044598746254</v>
      </c>
      <c r="J35" s="201">
        <v>0.5802845124445788</v>
      </c>
      <c r="L35" s="145"/>
    </row>
    <row r="36" spans="2:12" ht="13.5">
      <c r="B36" s="127" t="s">
        <v>1054</v>
      </c>
      <c r="C36" s="200">
        <v>0.1523969635489214</v>
      </c>
      <c r="D36" s="200">
        <v>0.2361793273695553</v>
      </c>
      <c r="E36" s="200">
        <v>0.1986918265725353</v>
      </c>
      <c r="F36" s="200">
        <v>0.23177791210478577</v>
      </c>
      <c r="G36" s="200">
        <v>0.232432077461359</v>
      </c>
      <c r="H36" s="200">
        <v>0.3044401637906977</v>
      </c>
      <c r="I36" s="200">
        <v>0.2548039888703304</v>
      </c>
      <c r="J36" s="201">
        <v>0.2301031799597407</v>
      </c>
      <c r="L36" s="145"/>
    </row>
    <row r="37" spans="2:12" ht="13.5">
      <c r="B37" s="128" t="s">
        <v>1055</v>
      </c>
      <c r="C37" s="200">
        <v>0.15277623589101608</v>
      </c>
      <c r="D37" s="200">
        <v>0.2367671099904147</v>
      </c>
      <c r="E37" s="200">
        <v>0.1991863135535377</v>
      </c>
      <c r="F37" s="200">
        <v>0.2323547408651671</v>
      </c>
      <c r="G37" s="200">
        <v>0.2330105342517294</v>
      </c>
      <c r="H37" s="200">
        <v>0.30519782805945805</v>
      </c>
      <c r="I37" s="200">
        <v>0.2554381229330009</v>
      </c>
      <c r="J37" s="201">
        <v>0.2306758407920463</v>
      </c>
      <c r="L37" s="145"/>
    </row>
    <row r="38" spans="2:12" ht="13.5">
      <c r="B38" s="127" t="s">
        <v>1056</v>
      </c>
      <c r="C38" s="200">
        <v>0.15277623589101608</v>
      </c>
      <c r="D38" s="200">
        <v>0.2367671099904147</v>
      </c>
      <c r="E38" s="200">
        <v>0.1991863135535377</v>
      </c>
      <c r="F38" s="200">
        <v>0.2323547408651671</v>
      </c>
      <c r="G38" s="200">
        <v>0.2330105342517294</v>
      </c>
      <c r="H38" s="200">
        <v>0.30519782805945805</v>
      </c>
      <c r="I38" s="200">
        <v>0.2554381229330009</v>
      </c>
      <c r="J38" s="201">
        <v>0.2306758407920463</v>
      </c>
      <c r="L38" s="145"/>
    </row>
    <row r="39" spans="2:12" ht="13.5">
      <c r="B39" s="127" t="s">
        <v>1057</v>
      </c>
      <c r="C39" s="200">
        <v>0.15307253316746927</v>
      </c>
      <c r="D39" s="200">
        <v>0.23722630084188912</v>
      </c>
      <c r="E39" s="200">
        <v>0.1995726194594822</v>
      </c>
      <c r="F39" s="200">
        <v>0.23280537428002912</v>
      </c>
      <c r="G39" s="200">
        <v>0.2334624395253542</v>
      </c>
      <c r="H39" s="200">
        <v>0.3057897348092614</v>
      </c>
      <c r="I39" s="200">
        <v>0.25593352471905717</v>
      </c>
      <c r="J39" s="201">
        <v>0.23112321811464895</v>
      </c>
      <c r="L39" s="145"/>
    </row>
    <row r="40" spans="2:12" ht="13.5">
      <c r="B40" s="127" t="s">
        <v>1058</v>
      </c>
      <c r="C40" s="200">
        <v>0.010537405459515243</v>
      </c>
      <c r="D40" s="200">
        <v>0.01633049160359209</v>
      </c>
      <c r="E40" s="200">
        <v>0.01373843867574426</v>
      </c>
      <c r="F40" s="200">
        <v>0.016026158130270043</v>
      </c>
      <c r="G40" s="200">
        <v>0.016071390039353112</v>
      </c>
      <c r="H40" s="200">
        <v>0.021050350146864974</v>
      </c>
      <c r="I40" s="200">
        <v>0.017618283730217302</v>
      </c>
      <c r="J40" s="201">
        <v>0.015910359683651003</v>
      </c>
      <c r="L40" s="145"/>
    </row>
    <row r="41" spans="2:12" ht="13.5">
      <c r="B41" s="127" t="s">
        <v>482</v>
      </c>
      <c r="C41" s="200">
        <v>0.15187656149191317</v>
      </c>
      <c r="D41" s="200">
        <v>0.2353728269976074</v>
      </c>
      <c r="E41" s="200">
        <v>0.1980133377571996</v>
      </c>
      <c r="F41" s="200">
        <v>0.23098644159632195</v>
      </c>
      <c r="G41" s="200">
        <v>0.23163837312231714</v>
      </c>
      <c r="H41" s="200">
        <v>0.30340056770044005</v>
      </c>
      <c r="I41" s="200">
        <v>0.25393388938242656</v>
      </c>
      <c r="J41" s="201">
        <v>0.22931742829260368</v>
      </c>
      <c r="L41" s="145"/>
    </row>
    <row r="42" spans="2:12" ht="13.5">
      <c r="B42" s="127" t="s">
        <v>1059</v>
      </c>
      <c r="C42" s="200">
        <v>0.15277623589101608</v>
      </c>
      <c r="D42" s="200">
        <v>0.2367671099904147</v>
      </c>
      <c r="E42" s="200">
        <v>0.1991863135535377</v>
      </c>
      <c r="F42" s="200">
        <v>0.2323547408651671</v>
      </c>
      <c r="G42" s="200">
        <v>0.2330105342517294</v>
      </c>
      <c r="H42" s="200">
        <v>0.30519782805945805</v>
      </c>
      <c r="I42" s="200">
        <v>0.2554381229330009</v>
      </c>
      <c r="J42" s="201">
        <v>0.2306758407920463</v>
      </c>
      <c r="L42" s="145"/>
    </row>
    <row r="43" spans="2:12" ht="13.5">
      <c r="B43" s="127" t="s">
        <v>478</v>
      </c>
      <c r="C43" s="200">
        <v>0.15117489107615006</v>
      </c>
      <c r="D43" s="200">
        <v>0.23428540344945487</v>
      </c>
      <c r="E43" s="200">
        <v>0.19709851522193875</v>
      </c>
      <c r="F43" s="200">
        <v>0.2299192831689885</v>
      </c>
      <c r="G43" s="200">
        <v>0.23056820276832163</v>
      </c>
      <c r="H43" s="200">
        <v>0.3019988556759519</v>
      </c>
      <c r="I43" s="200">
        <v>0.25276071364030395</v>
      </c>
      <c r="J43" s="201">
        <v>0.22825798071444423</v>
      </c>
      <c r="L43" s="145"/>
    </row>
    <row r="44" spans="2:12" ht="13.5">
      <c r="B44" s="127" t="s">
        <v>1060</v>
      </c>
      <c r="C44" s="200">
        <v>0.15277623589101608</v>
      </c>
      <c r="D44" s="200">
        <v>0.2367671099904147</v>
      </c>
      <c r="E44" s="200">
        <v>0.1991863135535377</v>
      </c>
      <c r="F44" s="200">
        <v>0.2323547408651671</v>
      </c>
      <c r="G44" s="200">
        <v>0.2330105342517294</v>
      </c>
      <c r="H44" s="200">
        <v>0.30519782805945805</v>
      </c>
      <c r="I44" s="200">
        <v>0.2554381229330009</v>
      </c>
      <c r="J44" s="201">
        <v>0.2306758407920463</v>
      </c>
      <c r="L44" s="145"/>
    </row>
    <row r="45" spans="2:12" ht="13.5">
      <c r="B45" s="128" t="s">
        <v>1061</v>
      </c>
      <c r="C45" s="200">
        <v>0.42788119541752706</v>
      </c>
      <c r="D45" s="200">
        <v>0.4340880448034901</v>
      </c>
      <c r="E45" s="200">
        <v>0.4095965952533242</v>
      </c>
      <c r="F45" s="200">
        <v>0.43926798759014846</v>
      </c>
      <c r="G45" s="200">
        <v>0.4391832386316947</v>
      </c>
      <c r="H45" s="200">
        <v>0.46872030787219837</v>
      </c>
      <c r="I45" s="200">
        <v>0.4321881211591749</v>
      </c>
      <c r="J45" s="201">
        <v>0.4358464986753653</v>
      </c>
      <c r="L45" s="145"/>
    </row>
    <row r="46" spans="2:12" ht="13.5">
      <c r="B46" s="127" t="s">
        <v>1062</v>
      </c>
      <c r="C46" s="200">
        <v>0.15277623589101608</v>
      </c>
      <c r="D46" s="200">
        <v>0.2367671099904147</v>
      </c>
      <c r="E46" s="200">
        <v>0.1991863135535377</v>
      </c>
      <c r="F46" s="200">
        <v>0.2323547408651671</v>
      </c>
      <c r="G46" s="200">
        <v>0.2330105342517294</v>
      </c>
      <c r="H46" s="200">
        <v>0.30519782805945805</v>
      </c>
      <c r="I46" s="200">
        <v>0.2554381229330009</v>
      </c>
      <c r="J46" s="201">
        <v>0.2306758407920463</v>
      </c>
      <c r="L46" s="145"/>
    </row>
    <row r="47" spans="2:12" ht="13.5">
      <c r="B47" s="127" t="s">
        <v>1063</v>
      </c>
      <c r="C47" s="200">
        <v>0.15307253316746927</v>
      </c>
      <c r="D47" s="200">
        <v>0.23722630084188912</v>
      </c>
      <c r="E47" s="200">
        <v>0.1995726194594822</v>
      </c>
      <c r="F47" s="200">
        <v>0.23280537428002912</v>
      </c>
      <c r="G47" s="200">
        <v>0.2334624395253542</v>
      </c>
      <c r="H47" s="200">
        <v>0.3057897348092614</v>
      </c>
      <c r="I47" s="200">
        <v>0.25593352471905717</v>
      </c>
      <c r="J47" s="201">
        <v>0.23112321811464895</v>
      </c>
      <c r="L47" s="145"/>
    </row>
    <row r="48" spans="2:12" ht="13.5">
      <c r="B48" s="127" t="s">
        <v>483</v>
      </c>
      <c r="C48" s="200">
        <v>0.15187656149191317</v>
      </c>
      <c r="D48" s="200">
        <v>0.2353728269976074</v>
      </c>
      <c r="E48" s="200">
        <v>0.1980133377571996</v>
      </c>
      <c r="F48" s="200">
        <v>0.23098644159632195</v>
      </c>
      <c r="G48" s="200">
        <v>0.23163837312231714</v>
      </c>
      <c r="H48" s="200">
        <v>0.30340056770044005</v>
      </c>
      <c r="I48" s="200">
        <v>0.25393388938242656</v>
      </c>
      <c r="J48" s="201">
        <v>0.22931742829260368</v>
      </c>
      <c r="L48" s="145"/>
    </row>
    <row r="49" spans="2:12" ht="13.5">
      <c r="B49" s="127" t="s">
        <v>1064</v>
      </c>
      <c r="C49" s="200">
        <v>0.15307253316746927</v>
      </c>
      <c r="D49" s="200">
        <v>0.23722630084188912</v>
      </c>
      <c r="E49" s="200">
        <v>0.1995726194594822</v>
      </c>
      <c r="F49" s="200">
        <v>0.23280537428002912</v>
      </c>
      <c r="G49" s="200">
        <v>0.2334624395253542</v>
      </c>
      <c r="H49" s="200">
        <v>0.3057897348092614</v>
      </c>
      <c r="I49" s="200">
        <v>0.25593352471905717</v>
      </c>
      <c r="J49" s="201">
        <v>0.23112321811464895</v>
      </c>
      <c r="L49" s="145"/>
    </row>
    <row r="50" spans="2:12" ht="13.5">
      <c r="B50" s="127" t="s">
        <v>1065</v>
      </c>
      <c r="C50" s="200">
        <v>0.15277623589101608</v>
      </c>
      <c r="D50" s="200">
        <v>0.2367671099904147</v>
      </c>
      <c r="E50" s="200">
        <v>0.1991863135535377</v>
      </c>
      <c r="F50" s="200">
        <v>0.2323547408651671</v>
      </c>
      <c r="G50" s="200">
        <v>0.2330105342517294</v>
      </c>
      <c r="H50" s="200">
        <v>0.30519782805945805</v>
      </c>
      <c r="I50" s="200">
        <v>0.2554381229330009</v>
      </c>
      <c r="J50" s="201">
        <v>0.2306758407920463</v>
      </c>
      <c r="L50" s="145"/>
    </row>
    <row r="51" spans="2:12" ht="13.5">
      <c r="B51" s="127" t="s">
        <v>1066</v>
      </c>
      <c r="C51" s="200">
        <v>0.15332117502311257</v>
      </c>
      <c r="D51" s="200">
        <v>0.2376116370379276</v>
      </c>
      <c r="E51" s="200">
        <v>0.19989679327049317</v>
      </c>
      <c r="F51" s="200">
        <v>0.23318352938772172</v>
      </c>
      <c r="G51" s="200">
        <v>0.23384166193048087</v>
      </c>
      <c r="H51" s="200">
        <v>0.3062864413412979</v>
      </c>
      <c r="I51" s="200">
        <v>0.2563492478092203</v>
      </c>
      <c r="J51" s="201">
        <v>0.23149864082860772</v>
      </c>
      <c r="L51" s="145"/>
    </row>
    <row r="52" spans="2:12" ht="13.5">
      <c r="B52" s="127" t="s">
        <v>1067</v>
      </c>
      <c r="C52" s="200">
        <v>0.1523969635489214</v>
      </c>
      <c r="D52" s="200">
        <v>0.2361793273695553</v>
      </c>
      <c r="E52" s="200">
        <v>0.1986918265725353</v>
      </c>
      <c r="F52" s="200">
        <v>0.23177791210478577</v>
      </c>
      <c r="G52" s="200">
        <v>0.232432077461359</v>
      </c>
      <c r="H52" s="200">
        <v>0.3044401637906977</v>
      </c>
      <c r="I52" s="200">
        <v>0.2548039888703304</v>
      </c>
      <c r="J52" s="201">
        <v>0.2301031799597407</v>
      </c>
      <c r="L52" s="145"/>
    </row>
    <row r="53" spans="2:12" ht="13.5">
      <c r="B53" s="127" t="s">
        <v>1068</v>
      </c>
      <c r="C53" s="200">
        <v>0.4732913605016414</v>
      </c>
      <c r="D53" s="200">
        <v>0.46628287485122455</v>
      </c>
      <c r="E53" s="200">
        <v>0.44408457834210224</v>
      </c>
      <c r="F53" s="200">
        <v>0.47307495776316744</v>
      </c>
      <c r="G53" s="200">
        <v>0.4728648174346389</v>
      </c>
      <c r="H53" s="200">
        <v>0.49507846414647294</v>
      </c>
      <c r="I53" s="200">
        <v>0.4608984614875214</v>
      </c>
      <c r="J53" s="201">
        <v>0.4693679306466813</v>
      </c>
      <c r="L53" s="145"/>
    </row>
    <row r="54" spans="2:12" ht="13.5">
      <c r="B54" s="127" t="s">
        <v>1069</v>
      </c>
      <c r="C54" s="200">
        <v>0.3938606920619894</v>
      </c>
      <c r="D54" s="200">
        <v>0.40997989030416476</v>
      </c>
      <c r="E54" s="200">
        <v>0.3837663422384501</v>
      </c>
      <c r="F54" s="200">
        <v>0.4139511537082718</v>
      </c>
      <c r="G54" s="200">
        <v>0.41396044351834044</v>
      </c>
      <c r="H54" s="200">
        <v>0.4489928751214253</v>
      </c>
      <c r="I54" s="200">
        <v>0.4106932422640493</v>
      </c>
      <c r="J54" s="201">
        <v>0.41074351988809876</v>
      </c>
      <c r="L54" s="145"/>
    </row>
    <row r="55" spans="2:12" ht="13.5">
      <c r="B55" s="127" t="s">
        <v>1070</v>
      </c>
      <c r="C55" s="200">
        <v>0.1533103997630786</v>
      </c>
      <c r="D55" s="200">
        <v>0.23759493792786798</v>
      </c>
      <c r="E55" s="200">
        <v>0.19988274472222756</v>
      </c>
      <c r="F55" s="200">
        <v>0.23316714148067358</v>
      </c>
      <c r="G55" s="200">
        <v>0.23382522777053066</v>
      </c>
      <c r="H55" s="200">
        <v>0.30626491583414056</v>
      </c>
      <c r="I55" s="200">
        <v>0.25633123183846973</v>
      </c>
      <c r="J55" s="201">
        <v>0.23148237133385555</v>
      </c>
      <c r="L55" s="145"/>
    </row>
    <row r="56" spans="2:12" ht="13.5">
      <c r="B56" s="127" t="s">
        <v>1071</v>
      </c>
      <c r="C56" s="200">
        <v>0.15307253316746927</v>
      </c>
      <c r="D56" s="200">
        <v>0.23722630084188912</v>
      </c>
      <c r="E56" s="200">
        <v>0.1995726194594822</v>
      </c>
      <c r="F56" s="200">
        <v>0.23280537428002912</v>
      </c>
      <c r="G56" s="200">
        <v>0.2334624395253542</v>
      </c>
      <c r="H56" s="200">
        <v>0.3057897348092614</v>
      </c>
      <c r="I56" s="200">
        <v>0.25593352471905717</v>
      </c>
      <c r="J56" s="201">
        <v>0.23112321811464895</v>
      </c>
      <c r="L56" s="145"/>
    </row>
    <row r="57" spans="2:12" ht="13.5">
      <c r="B57" s="128" t="s">
        <v>1072</v>
      </c>
      <c r="C57" s="200">
        <v>0.15277623589101608</v>
      </c>
      <c r="D57" s="200">
        <v>0.2367671099904147</v>
      </c>
      <c r="E57" s="200">
        <v>0.1991863135535377</v>
      </c>
      <c r="F57" s="200">
        <v>0.2323547408651671</v>
      </c>
      <c r="G57" s="200">
        <v>0.2330105342517294</v>
      </c>
      <c r="H57" s="200">
        <v>0.30519782805945805</v>
      </c>
      <c r="I57" s="200">
        <v>0.2554381229330009</v>
      </c>
      <c r="J57" s="201">
        <v>0.2306758407920463</v>
      </c>
      <c r="L57" s="145"/>
    </row>
    <row r="58" spans="2:12" ht="13.5">
      <c r="B58" s="127" t="s">
        <v>1073</v>
      </c>
      <c r="C58" s="200">
        <v>0.15332117502311257</v>
      </c>
      <c r="D58" s="200">
        <v>0.2376116370379276</v>
      </c>
      <c r="E58" s="200">
        <v>0.19989679327049317</v>
      </c>
      <c r="F58" s="200">
        <v>0.23318352938772172</v>
      </c>
      <c r="G58" s="200">
        <v>0.23384166193048087</v>
      </c>
      <c r="H58" s="200">
        <v>0.3062864413412979</v>
      </c>
      <c r="I58" s="200">
        <v>0.2563492478092203</v>
      </c>
      <c r="J58" s="201">
        <v>0.23149864082860772</v>
      </c>
      <c r="L58" s="145"/>
    </row>
    <row r="59" spans="2:12" ht="13.5">
      <c r="B59" s="127" t="s">
        <v>1074</v>
      </c>
      <c r="C59" s="200">
        <v>0.1523969635489214</v>
      </c>
      <c r="D59" s="200">
        <v>0.2361793273695553</v>
      </c>
      <c r="E59" s="200">
        <v>0.1986918265725353</v>
      </c>
      <c r="F59" s="200">
        <v>0.23177791210478577</v>
      </c>
      <c r="G59" s="200">
        <v>0.232432077461359</v>
      </c>
      <c r="H59" s="200">
        <v>0.3044401637906977</v>
      </c>
      <c r="I59" s="200">
        <v>0.2548039888703304</v>
      </c>
      <c r="J59" s="201">
        <v>0.2301031799597407</v>
      </c>
      <c r="L59" s="145"/>
    </row>
    <row r="60" spans="2:12" ht="13.5">
      <c r="B60" s="128" t="s">
        <v>1075</v>
      </c>
      <c r="C60" s="200">
        <v>0.15307253316746927</v>
      </c>
      <c r="D60" s="200">
        <v>0.23722630084188912</v>
      </c>
      <c r="E60" s="200">
        <v>0.1995726194594822</v>
      </c>
      <c r="F60" s="200">
        <v>0.23280537428002912</v>
      </c>
      <c r="G60" s="200">
        <v>0.2334624395253542</v>
      </c>
      <c r="H60" s="200">
        <v>0.3057897348092614</v>
      </c>
      <c r="I60" s="200">
        <v>0.25593352471905717</v>
      </c>
      <c r="J60" s="201">
        <v>0.23112321811464895</v>
      </c>
      <c r="L60" s="145"/>
    </row>
    <row r="61" spans="2:12" ht="13.5">
      <c r="B61" s="128" t="s">
        <v>1076</v>
      </c>
      <c r="C61" s="200">
        <v>0.15277623589101608</v>
      </c>
      <c r="D61" s="200">
        <v>0.2367671099904147</v>
      </c>
      <c r="E61" s="200">
        <v>0.1991863135535377</v>
      </c>
      <c r="F61" s="200">
        <v>0.2323547408651671</v>
      </c>
      <c r="G61" s="200">
        <v>0.2330105342517294</v>
      </c>
      <c r="H61" s="200">
        <v>0.30519782805945805</v>
      </c>
      <c r="I61" s="200">
        <v>0.2554381229330009</v>
      </c>
      <c r="J61" s="201">
        <v>0.2306758407920463</v>
      </c>
      <c r="L61" s="145"/>
    </row>
    <row r="62" spans="2:12" ht="13.5">
      <c r="B62" s="127" t="s">
        <v>1077</v>
      </c>
      <c r="C62" s="200">
        <v>0.15332117502311257</v>
      </c>
      <c r="D62" s="200">
        <v>0.2376116370379276</v>
      </c>
      <c r="E62" s="200">
        <v>0.19989679327049317</v>
      </c>
      <c r="F62" s="200">
        <v>0.23318352938772172</v>
      </c>
      <c r="G62" s="200">
        <v>0.23384166193048087</v>
      </c>
      <c r="H62" s="200">
        <v>0.3062864413412979</v>
      </c>
      <c r="I62" s="200">
        <v>0.2563492478092203</v>
      </c>
      <c r="J62" s="201">
        <v>0.23149864082860772</v>
      </c>
      <c r="L62" s="145"/>
    </row>
    <row r="63" spans="2:12" ht="13.5">
      <c r="B63" s="128" t="s">
        <v>1078</v>
      </c>
      <c r="C63" s="200">
        <v>1.1902699452567742</v>
      </c>
      <c r="D63" s="200">
        <v>1.2232886721363867</v>
      </c>
      <c r="E63" s="200">
        <v>0.7972426563026284</v>
      </c>
      <c r="F63" s="200">
        <v>1.2012518224541027</v>
      </c>
      <c r="G63" s="200">
        <v>1.549100683666186</v>
      </c>
      <c r="H63" s="200">
        <v>1.0203108919020767</v>
      </c>
      <c r="I63" s="200">
        <v>1.0851248870384202</v>
      </c>
      <c r="J63" s="201">
        <v>1.1523699369652252</v>
      </c>
      <c r="L63" s="145"/>
    </row>
    <row r="64" spans="2:12" ht="13.5">
      <c r="B64" s="127" t="s">
        <v>1079</v>
      </c>
      <c r="C64" s="200">
        <v>0.4199779627084338</v>
      </c>
      <c r="D64" s="200">
        <v>0.48020201479867597</v>
      </c>
      <c r="E64" s="200">
        <v>0.45162589932998615</v>
      </c>
      <c r="F64" s="200">
        <v>0.521140103414825</v>
      </c>
      <c r="G64" s="200">
        <v>0.501926323795375</v>
      </c>
      <c r="H64" s="200">
        <v>0.5536660622383556</v>
      </c>
      <c r="I64" s="200">
        <v>0.4377463112803525</v>
      </c>
      <c r="J64" s="201">
        <v>0.4808978110808577</v>
      </c>
      <c r="L64" s="145"/>
    </row>
    <row r="65" spans="2:12" ht="13.5">
      <c r="B65" s="127" t="s">
        <v>1080</v>
      </c>
      <c r="C65" s="200">
        <v>0.12099022064497204</v>
      </c>
      <c r="D65" s="200">
        <v>0.18750628795205956</v>
      </c>
      <c r="E65" s="200">
        <v>0.15774440236564485</v>
      </c>
      <c r="F65" s="200">
        <v>0.18401193877584604</v>
      </c>
      <c r="G65" s="200">
        <v>0.18453129040193464</v>
      </c>
      <c r="H65" s="200">
        <v>0.24169958332800812</v>
      </c>
      <c r="I65" s="200">
        <v>0.2022926842944862</v>
      </c>
      <c r="J65" s="201">
        <v>0.18268234396613595</v>
      </c>
      <c r="L65" s="145"/>
    </row>
    <row r="66" spans="2:12" ht="13.5">
      <c r="B66" s="127" t="s">
        <v>1081</v>
      </c>
      <c r="C66" s="200">
        <v>0.13400621535614501</v>
      </c>
      <c r="D66" s="200">
        <v>0.2076780079413735</v>
      </c>
      <c r="E66" s="200">
        <v>0.17471437147524083</v>
      </c>
      <c r="F66" s="200">
        <v>0.20380774052851133</v>
      </c>
      <c r="G66" s="200">
        <v>0.20438296343066154</v>
      </c>
      <c r="H66" s="200">
        <v>0.2677013583600698</v>
      </c>
      <c r="I66" s="200">
        <v>0.22405510852059193</v>
      </c>
      <c r="J66" s="201">
        <v>0.2023351093732277</v>
      </c>
      <c r="L66" s="145"/>
    </row>
    <row r="67" spans="2:12" ht="13.5">
      <c r="B67" s="146" t="s">
        <v>330</v>
      </c>
      <c r="C67" s="200">
        <v>0.4732913605016414</v>
      </c>
      <c r="D67" s="200">
        <v>0.46628287485122455</v>
      </c>
      <c r="E67" s="200">
        <v>0.44408457834210224</v>
      </c>
      <c r="F67" s="200">
        <v>0.47307495776316744</v>
      </c>
      <c r="G67" s="200">
        <v>0.4728648174346389</v>
      </c>
      <c r="H67" s="200">
        <v>0.49507846414647294</v>
      </c>
      <c r="I67" s="200">
        <v>0.4608984614875214</v>
      </c>
      <c r="J67" s="201">
        <v>0.4693679306466813</v>
      </c>
      <c r="L67" s="145"/>
    </row>
    <row r="68" spans="2:12" ht="13.5">
      <c r="B68" s="127" t="s">
        <v>1082</v>
      </c>
      <c r="C68" s="200">
        <v>0.13400621535614501</v>
      </c>
      <c r="D68" s="200">
        <v>0.2076780079413735</v>
      </c>
      <c r="E68" s="200">
        <v>0.17471437147524083</v>
      </c>
      <c r="F68" s="200">
        <v>0.20380774052851133</v>
      </c>
      <c r="G68" s="200">
        <v>0.20438296343066154</v>
      </c>
      <c r="H68" s="200">
        <v>0.2677013583600698</v>
      </c>
      <c r="I68" s="200">
        <v>0.22405510852059193</v>
      </c>
      <c r="J68" s="201">
        <v>0.2023351093732277</v>
      </c>
      <c r="L68" s="145"/>
    </row>
    <row r="69" spans="2:12" ht="13.5">
      <c r="B69" s="127" t="s">
        <v>1083</v>
      </c>
      <c r="C69" s="200">
        <v>1.134534059417038</v>
      </c>
      <c r="D69" s="200">
        <v>1.0886301557525917</v>
      </c>
      <c r="E69" s="200">
        <v>1.085718851737864</v>
      </c>
      <c r="F69" s="200">
        <v>1.1895101097715846</v>
      </c>
      <c r="G69" s="200">
        <v>1.1868069466134077</v>
      </c>
      <c r="H69" s="200">
        <v>1.0834057293827433</v>
      </c>
      <c r="I69" s="200">
        <v>0.8867573825322205</v>
      </c>
      <c r="J69" s="201">
        <v>1.09362331931535</v>
      </c>
      <c r="L69" s="145"/>
    </row>
    <row r="70" spans="2:12" ht="13.5">
      <c r="B70" s="128" t="s">
        <v>1084</v>
      </c>
      <c r="C70" s="200">
        <v>1.0203922577876448</v>
      </c>
      <c r="D70" s="200">
        <v>1.0613832808569412</v>
      </c>
      <c r="E70" s="200">
        <v>1.0380774401101391</v>
      </c>
      <c r="F70" s="200">
        <v>1.1936001991010508</v>
      </c>
      <c r="G70" s="200">
        <v>1.1339467239560512</v>
      </c>
      <c r="H70" s="200">
        <v>1.1691137928364939</v>
      </c>
      <c r="I70" s="200">
        <v>0.9003509762382621</v>
      </c>
      <c r="J70" s="201">
        <v>1.0738378101266546</v>
      </c>
      <c r="L70" s="145"/>
    </row>
    <row r="71" spans="2:12" ht="13.5">
      <c r="B71" s="128" t="s">
        <v>1085</v>
      </c>
      <c r="C71" s="200">
        <v>0.1535153890379202</v>
      </c>
      <c r="D71" s="200">
        <v>0.23791262292580115</v>
      </c>
      <c r="E71" s="200">
        <v>0.200150005253524</v>
      </c>
      <c r="F71" s="200">
        <v>0.23347890613149225</v>
      </c>
      <c r="G71" s="200">
        <v>0.234137872339682</v>
      </c>
      <c r="H71" s="200">
        <v>0.30667441853652266</v>
      </c>
      <c r="I71" s="200">
        <v>0.25667396888315175</v>
      </c>
      <c r="J71" s="201">
        <v>0.23179188330115627</v>
      </c>
      <c r="L71" s="145"/>
    </row>
    <row r="72" spans="2:12" ht="13.5">
      <c r="B72" s="128" t="s">
        <v>1086</v>
      </c>
      <c r="C72" s="200">
        <v>0.15277623589101608</v>
      </c>
      <c r="D72" s="200">
        <v>0.2367671099904147</v>
      </c>
      <c r="E72" s="200">
        <v>0.1991863135535377</v>
      </c>
      <c r="F72" s="200">
        <v>0.2323547408651671</v>
      </c>
      <c r="G72" s="200">
        <v>0.2330105342517294</v>
      </c>
      <c r="H72" s="200">
        <v>0.30519782805945805</v>
      </c>
      <c r="I72" s="200">
        <v>0.2554381229330009</v>
      </c>
      <c r="J72" s="201">
        <v>0.2306758407920463</v>
      </c>
      <c r="L72" s="145"/>
    </row>
    <row r="73" spans="2:12" ht="13.5">
      <c r="B73" s="128" t="s">
        <v>485</v>
      </c>
      <c r="C73" s="200">
        <v>0.1523969635489214</v>
      </c>
      <c r="D73" s="200">
        <v>0.2361793273695553</v>
      </c>
      <c r="E73" s="200">
        <v>0.1986918265725353</v>
      </c>
      <c r="F73" s="200">
        <v>0.23177791210478577</v>
      </c>
      <c r="G73" s="200">
        <v>0.232432077461359</v>
      </c>
      <c r="H73" s="200">
        <v>0.3044401637906977</v>
      </c>
      <c r="I73" s="200">
        <v>0.2548039888703304</v>
      </c>
      <c r="J73" s="201">
        <v>0.2301031799597407</v>
      </c>
      <c r="L73" s="145"/>
    </row>
    <row r="74" spans="2:12" ht="13.5">
      <c r="B74" s="128" t="s">
        <v>1087</v>
      </c>
      <c r="C74" s="200">
        <v>0.15307253316746927</v>
      </c>
      <c r="D74" s="200">
        <v>0.23722630084188912</v>
      </c>
      <c r="E74" s="200">
        <v>0.1995726194594822</v>
      </c>
      <c r="F74" s="200">
        <v>0.23280537428002912</v>
      </c>
      <c r="G74" s="200">
        <v>0.2334624395253542</v>
      </c>
      <c r="H74" s="200">
        <v>0.3057897348092614</v>
      </c>
      <c r="I74" s="200">
        <v>0.25593352471905717</v>
      </c>
      <c r="J74" s="201">
        <v>0.23112321811464895</v>
      </c>
      <c r="L74" s="145"/>
    </row>
    <row r="75" spans="2:12" ht="13.5">
      <c r="B75" s="128" t="s">
        <v>480</v>
      </c>
      <c r="C75" s="200">
        <v>0.15187656149191317</v>
      </c>
      <c r="D75" s="200">
        <v>0.2353728269976074</v>
      </c>
      <c r="E75" s="200">
        <v>0.1980133377571996</v>
      </c>
      <c r="F75" s="200">
        <v>0.23098644159632195</v>
      </c>
      <c r="G75" s="200">
        <v>0.23163837312231714</v>
      </c>
      <c r="H75" s="200">
        <v>0.30340056770044005</v>
      </c>
      <c r="I75" s="200">
        <v>0.25393388938242656</v>
      </c>
      <c r="J75" s="201">
        <v>0.22931742829260368</v>
      </c>
      <c r="L75" s="145"/>
    </row>
    <row r="76" spans="2:12" ht="13.5">
      <c r="B76" s="128" t="s">
        <v>1088</v>
      </c>
      <c r="C76" s="200">
        <v>0.15013445824011332</v>
      </c>
      <c r="D76" s="200">
        <v>0.23267297809880486</v>
      </c>
      <c r="E76" s="200">
        <v>0.19574202165537352</v>
      </c>
      <c r="F76" s="200">
        <v>0.22833690682233343</v>
      </c>
      <c r="G76" s="200">
        <v>0.2289813603542245</v>
      </c>
      <c r="H76" s="200">
        <v>0.29992040518953794</v>
      </c>
      <c r="I76" s="200">
        <v>0.2510211354321808</v>
      </c>
      <c r="J76" s="201">
        <v>0.2266870379703669</v>
      </c>
      <c r="L76" s="145"/>
    </row>
    <row r="77" spans="2:12" ht="13.5">
      <c r="B77" s="128" t="s">
        <v>501</v>
      </c>
      <c r="C77" s="200">
        <v>1.2552278306459212</v>
      </c>
      <c r="D77" s="200">
        <v>1.188630433965428</v>
      </c>
      <c r="E77" s="200">
        <v>1.1819966448840573</v>
      </c>
      <c r="F77" s="200">
        <v>1.259969800052372</v>
      </c>
      <c r="G77" s="200">
        <v>1.3004122548287174</v>
      </c>
      <c r="H77" s="200">
        <v>1.1337194983308194</v>
      </c>
      <c r="I77" s="200">
        <v>0.9732232120700203</v>
      </c>
      <c r="J77" s="201">
        <v>1.1847399535396195</v>
      </c>
      <c r="L77" s="145"/>
    </row>
    <row r="78" spans="2:12" ht="13.5">
      <c r="B78" s="128" t="s">
        <v>501</v>
      </c>
      <c r="C78" s="200">
        <v>1.2552278306459212</v>
      </c>
      <c r="D78" s="200">
        <v>1.188630433965428</v>
      </c>
      <c r="E78" s="200">
        <v>1.1819966448840573</v>
      </c>
      <c r="F78" s="200">
        <v>1.259969800052372</v>
      </c>
      <c r="G78" s="200">
        <v>1.3004122548287174</v>
      </c>
      <c r="H78" s="200">
        <v>1.1337194983308194</v>
      </c>
      <c r="I78" s="200">
        <v>0.9732232120700203</v>
      </c>
      <c r="J78" s="201">
        <v>1.1847399535396195</v>
      </c>
      <c r="L78" s="145"/>
    </row>
    <row r="79" spans="2:12" ht="13.5">
      <c r="B79" s="128" t="s">
        <v>1089</v>
      </c>
      <c r="C79" s="200">
        <v>0</v>
      </c>
      <c r="D79" s="200">
        <v>0</v>
      </c>
      <c r="E79" s="200">
        <v>0</v>
      </c>
      <c r="F79" s="200">
        <v>0</v>
      </c>
      <c r="G79" s="200">
        <v>0</v>
      </c>
      <c r="H79" s="200">
        <v>0</v>
      </c>
      <c r="I79" s="200">
        <v>0</v>
      </c>
      <c r="J79" s="201">
        <v>0</v>
      </c>
      <c r="L79" s="145"/>
    </row>
    <row r="80" spans="2:12" ht="13.5">
      <c r="B80" s="128" t="s">
        <v>505</v>
      </c>
      <c r="C80" s="200">
        <v>0.5368707717323442</v>
      </c>
      <c r="D80" s="200">
        <v>0.5113593095066794</v>
      </c>
      <c r="E80" s="200">
        <v>0.49237168884384364</v>
      </c>
      <c r="F80" s="200">
        <v>0.5204085724970721</v>
      </c>
      <c r="G80" s="200">
        <v>0.5200228699465611</v>
      </c>
      <c r="H80" s="200">
        <v>0.5319828897071607</v>
      </c>
      <c r="I80" s="200">
        <v>0.5010962130466307</v>
      </c>
      <c r="J80" s="201">
        <v>0.516301759325756</v>
      </c>
      <c r="L80" s="145"/>
    </row>
    <row r="81" spans="2:12" ht="13.5">
      <c r="B81" s="128" t="s">
        <v>1090</v>
      </c>
      <c r="C81" s="200">
        <v>0.4732913605016414</v>
      </c>
      <c r="D81" s="200">
        <v>0.46628287485122455</v>
      </c>
      <c r="E81" s="200">
        <v>0.44408457834210224</v>
      </c>
      <c r="F81" s="200">
        <v>0.47307495776316744</v>
      </c>
      <c r="G81" s="200">
        <v>0.4728648174346389</v>
      </c>
      <c r="H81" s="200">
        <v>0.49507846414647294</v>
      </c>
      <c r="I81" s="200">
        <v>0.4608984614875214</v>
      </c>
      <c r="J81" s="201">
        <v>0.4693679306466813</v>
      </c>
      <c r="L81" s="145"/>
    </row>
    <row r="82" spans="2:12" ht="13.5">
      <c r="B82" s="128" t="s">
        <v>507</v>
      </c>
      <c r="C82" s="200">
        <v>1.0353955119887561</v>
      </c>
      <c r="D82" s="200">
        <v>0.9992127765802907</v>
      </c>
      <c r="E82" s="200">
        <v>0.9862535764879086</v>
      </c>
      <c r="F82" s="200">
        <v>1.0553919968211478</v>
      </c>
      <c r="G82" s="200">
        <v>1.0878829428830203</v>
      </c>
      <c r="H82" s="200">
        <v>0.969212099511568</v>
      </c>
      <c r="I82" s="200">
        <v>0.8306700631267422</v>
      </c>
      <c r="J82" s="201">
        <v>0.9948598524856334</v>
      </c>
      <c r="L82" s="145"/>
    </row>
    <row r="83" spans="2:12" ht="13.5">
      <c r="B83" s="128" t="s">
        <v>1091</v>
      </c>
      <c r="C83" s="200">
        <v>0.888708898930612</v>
      </c>
      <c r="D83" s="200">
        <v>0.8728081082860197</v>
      </c>
      <c r="E83" s="200">
        <v>0.8556332568173669</v>
      </c>
      <c r="F83" s="200">
        <v>0.9188732888925335</v>
      </c>
      <c r="G83" s="200">
        <v>0.9460590535923609</v>
      </c>
      <c r="H83" s="200">
        <v>0.859418821603496</v>
      </c>
      <c r="I83" s="200">
        <v>0.7355302830906371</v>
      </c>
      <c r="J83" s="201">
        <v>0.8681473873161466</v>
      </c>
      <c r="L83" s="145"/>
    </row>
    <row r="84" spans="2:12" ht="13.5">
      <c r="B84" s="128" t="s">
        <v>1092</v>
      </c>
      <c r="C84" s="200">
        <v>0.13372603334444277</v>
      </c>
      <c r="D84" s="200">
        <v>0.2072437919470132</v>
      </c>
      <c r="E84" s="200">
        <v>0.1743490762988706</v>
      </c>
      <c r="F84" s="200">
        <v>0.20338161654172457</v>
      </c>
      <c r="G84" s="200">
        <v>0.203955636760033</v>
      </c>
      <c r="H84" s="200">
        <v>0.2671416447309563</v>
      </c>
      <c r="I84" s="200">
        <v>0.22358665106232684</v>
      </c>
      <c r="J84" s="201">
        <v>0.20191206438362388</v>
      </c>
      <c r="L84" s="145"/>
    </row>
    <row r="85" spans="2:12" ht="13.5">
      <c r="B85" s="128" t="s">
        <v>1093</v>
      </c>
      <c r="C85" s="200">
        <v>0.5561390347088986</v>
      </c>
      <c r="D85" s="200">
        <v>0.5921822609421389</v>
      </c>
      <c r="E85" s="200">
        <v>0.5734799735546314</v>
      </c>
      <c r="F85" s="200">
        <v>0.6599831336657307</v>
      </c>
      <c r="G85" s="200">
        <v>0.6291578615803961</v>
      </c>
      <c r="H85" s="200">
        <v>0.6601029445330169</v>
      </c>
      <c r="I85" s="200">
        <v>0.511945102649275</v>
      </c>
      <c r="J85" s="201">
        <v>0.5975700445191554</v>
      </c>
      <c r="L85" s="145"/>
    </row>
    <row r="86" spans="2:12" ht="13.5">
      <c r="B86" s="127" t="s">
        <v>1094</v>
      </c>
      <c r="C86" s="200">
        <v>0.1523969635489214</v>
      </c>
      <c r="D86" s="200">
        <v>0.2361793273695553</v>
      </c>
      <c r="E86" s="200">
        <v>0.1986918265725353</v>
      </c>
      <c r="F86" s="200">
        <v>0.23177791210478577</v>
      </c>
      <c r="G86" s="200">
        <v>0.232432077461359</v>
      </c>
      <c r="H86" s="200">
        <v>0.3044401637906977</v>
      </c>
      <c r="I86" s="200">
        <v>0.2548039888703304</v>
      </c>
      <c r="J86" s="201">
        <v>0.2301031799597407</v>
      </c>
      <c r="L86" s="145"/>
    </row>
    <row r="87" spans="2:12" ht="13.5">
      <c r="B87" s="127" t="s">
        <v>1095</v>
      </c>
      <c r="C87" s="200">
        <v>0.15332117502311257</v>
      </c>
      <c r="D87" s="200">
        <v>0.2376116370379276</v>
      </c>
      <c r="E87" s="200">
        <v>0.19989679327049317</v>
      </c>
      <c r="F87" s="200">
        <v>0.23318352938772172</v>
      </c>
      <c r="G87" s="200">
        <v>0.23384166193048087</v>
      </c>
      <c r="H87" s="200">
        <v>0.3062864413412979</v>
      </c>
      <c r="I87" s="200">
        <v>0.2563492478092203</v>
      </c>
      <c r="J87" s="201">
        <v>0.23149864082860772</v>
      </c>
      <c r="L87" s="145"/>
    </row>
    <row r="88" spans="2:12" ht="13.5">
      <c r="B88" s="127" t="s">
        <v>1096</v>
      </c>
      <c r="C88" s="200">
        <v>0.15307253316746927</v>
      </c>
      <c r="D88" s="200">
        <v>0.23722630084188912</v>
      </c>
      <c r="E88" s="200">
        <v>0.1995726194594822</v>
      </c>
      <c r="F88" s="200">
        <v>0.23280537428002912</v>
      </c>
      <c r="G88" s="200">
        <v>0.2334624395253542</v>
      </c>
      <c r="H88" s="200">
        <v>0.3057897348092614</v>
      </c>
      <c r="I88" s="200">
        <v>0.25593352471905717</v>
      </c>
      <c r="J88" s="201">
        <v>0.23112321811464895</v>
      </c>
      <c r="L88" s="145"/>
    </row>
    <row r="89" spans="2:12" ht="13.5">
      <c r="B89" s="127" t="s">
        <v>1097</v>
      </c>
      <c r="C89" s="200">
        <v>0.15307253316746927</v>
      </c>
      <c r="D89" s="200">
        <v>0.23722630084188912</v>
      </c>
      <c r="E89" s="200">
        <v>0.1995726194594822</v>
      </c>
      <c r="F89" s="200">
        <v>0.23280537428002912</v>
      </c>
      <c r="G89" s="200">
        <v>0.2334624395253542</v>
      </c>
      <c r="H89" s="200">
        <v>0.3057897348092614</v>
      </c>
      <c r="I89" s="200">
        <v>0.25593352471905717</v>
      </c>
      <c r="J89" s="201">
        <v>0.23112321811464895</v>
      </c>
      <c r="L89" s="145"/>
    </row>
    <row r="90" spans="2:12" ht="13.5">
      <c r="B90" s="127" t="s">
        <v>1098</v>
      </c>
      <c r="C90" s="200">
        <v>0.8968089020637235</v>
      </c>
      <c r="D90" s="200">
        <v>0.9441567908004461</v>
      </c>
      <c r="E90" s="200">
        <v>0.9187160498454209</v>
      </c>
      <c r="F90" s="200">
        <v>1.056840085675455</v>
      </c>
      <c r="G90" s="200">
        <v>1.0058056365626658</v>
      </c>
      <c r="H90" s="200">
        <v>1.0464452621705196</v>
      </c>
      <c r="I90" s="200">
        <v>0.8088489179961476</v>
      </c>
      <c r="J90" s="201">
        <v>0.9539459493020541</v>
      </c>
      <c r="L90" s="145"/>
    </row>
    <row r="91" spans="2:12" ht="13.5">
      <c r="B91" s="127" t="s">
        <v>1099</v>
      </c>
      <c r="C91" s="200">
        <v>0.15277623589101608</v>
      </c>
      <c r="D91" s="200">
        <v>0.2367671099904147</v>
      </c>
      <c r="E91" s="200">
        <v>0.1991863135535377</v>
      </c>
      <c r="F91" s="200">
        <v>0.2323547408651671</v>
      </c>
      <c r="G91" s="200">
        <v>0.2330105342517294</v>
      </c>
      <c r="H91" s="200">
        <v>0.30519782805945805</v>
      </c>
      <c r="I91" s="200">
        <v>0.2554381229330009</v>
      </c>
      <c r="J91" s="201">
        <v>0.2306758407920463</v>
      </c>
      <c r="L91" s="145"/>
    </row>
    <row r="92" spans="2:12" ht="13.5">
      <c r="B92" s="127" t="s">
        <v>486</v>
      </c>
      <c r="C92" s="200">
        <v>0.1523969635489214</v>
      </c>
      <c r="D92" s="200">
        <v>0.2361793273695553</v>
      </c>
      <c r="E92" s="200">
        <v>0.1986918265725353</v>
      </c>
      <c r="F92" s="200">
        <v>0.23177791210478577</v>
      </c>
      <c r="G92" s="200">
        <v>0.232432077461359</v>
      </c>
      <c r="H92" s="200">
        <v>0.3044401637906977</v>
      </c>
      <c r="I92" s="200">
        <v>0.2548039888703304</v>
      </c>
      <c r="J92" s="201">
        <v>0.2301031799597407</v>
      </c>
      <c r="L92" s="145"/>
    </row>
    <row r="93" spans="2:12" ht="13.5">
      <c r="B93" s="127" t="s">
        <v>1100</v>
      </c>
      <c r="C93" s="200">
        <v>0.15307253316746927</v>
      </c>
      <c r="D93" s="200">
        <v>0.23722630084188912</v>
      </c>
      <c r="E93" s="200">
        <v>0.1995726194594822</v>
      </c>
      <c r="F93" s="200">
        <v>0.23280537428002912</v>
      </c>
      <c r="G93" s="200">
        <v>0.2334624395253542</v>
      </c>
      <c r="H93" s="200">
        <v>0.3057897348092614</v>
      </c>
      <c r="I93" s="200">
        <v>0.25593352471905717</v>
      </c>
      <c r="J93" s="201">
        <v>0.23112321811464895</v>
      </c>
      <c r="L93" s="145"/>
    </row>
    <row r="94" spans="2:12" ht="13.5">
      <c r="B94" s="127" t="s">
        <v>481</v>
      </c>
      <c r="C94" s="200">
        <v>0.15187656149191317</v>
      </c>
      <c r="D94" s="200">
        <v>0.2353728269976074</v>
      </c>
      <c r="E94" s="200">
        <v>0.1980133377571996</v>
      </c>
      <c r="F94" s="200">
        <v>0.23098644159632195</v>
      </c>
      <c r="G94" s="200">
        <v>0.23163837312231714</v>
      </c>
      <c r="H94" s="200">
        <v>0.30340056770044005</v>
      </c>
      <c r="I94" s="200">
        <v>0.25393388938242656</v>
      </c>
      <c r="J94" s="201">
        <v>0.22931742829260368</v>
      </c>
      <c r="L94" s="145"/>
    </row>
    <row r="95" spans="2:12" ht="13.5">
      <c r="B95" s="127" t="s">
        <v>506</v>
      </c>
      <c r="C95" s="200">
        <v>1.0353955119887561</v>
      </c>
      <c r="D95" s="200">
        <v>0.9992127765802907</v>
      </c>
      <c r="E95" s="200">
        <v>0.9862535764879086</v>
      </c>
      <c r="F95" s="200">
        <v>1.0553919968211478</v>
      </c>
      <c r="G95" s="200">
        <v>1.0878829428830203</v>
      </c>
      <c r="H95" s="200">
        <v>0.969212099511568</v>
      </c>
      <c r="I95" s="200">
        <v>0.8306700631267422</v>
      </c>
      <c r="J95" s="201">
        <v>0.9948598524856334</v>
      </c>
      <c r="L95" s="145"/>
    </row>
    <row r="96" spans="2:12" ht="13.5">
      <c r="B96" s="128" t="s">
        <v>1101</v>
      </c>
      <c r="C96" s="200">
        <v>0.888708898930612</v>
      </c>
      <c r="D96" s="200">
        <v>0.8728081082860197</v>
      </c>
      <c r="E96" s="200">
        <v>0.8556332568173669</v>
      </c>
      <c r="F96" s="200">
        <v>0.9188732888925335</v>
      </c>
      <c r="G96" s="200">
        <v>0.9460590535923609</v>
      </c>
      <c r="H96" s="200">
        <v>0.859418821603496</v>
      </c>
      <c r="I96" s="200">
        <v>0.7355302830906371</v>
      </c>
      <c r="J96" s="201">
        <v>0.8681473873161466</v>
      </c>
      <c r="L96" s="145"/>
    </row>
    <row r="97" spans="2:12" ht="13.5">
      <c r="B97" s="127" t="s">
        <v>1102</v>
      </c>
      <c r="C97" s="200">
        <v>0.888708898930612</v>
      </c>
      <c r="D97" s="200">
        <v>0.8728081082860197</v>
      </c>
      <c r="E97" s="200">
        <v>0.8556332568173669</v>
      </c>
      <c r="F97" s="200">
        <v>0.9188732888925335</v>
      </c>
      <c r="G97" s="200">
        <v>0.9460590535923609</v>
      </c>
      <c r="H97" s="200">
        <v>0.859418821603496</v>
      </c>
      <c r="I97" s="200">
        <v>0.7355302830906371</v>
      </c>
      <c r="J97" s="201">
        <v>0.8681473873161466</v>
      </c>
      <c r="L97" s="145"/>
    </row>
    <row r="98" spans="2:12" ht="13.5">
      <c r="B98" s="127" t="s">
        <v>1103</v>
      </c>
      <c r="C98" s="200">
        <v>0.888708898930612</v>
      </c>
      <c r="D98" s="200">
        <v>0.8728081082860197</v>
      </c>
      <c r="E98" s="200">
        <v>0.8556332568173669</v>
      </c>
      <c r="F98" s="200">
        <v>0.9188732888925335</v>
      </c>
      <c r="G98" s="200">
        <v>0.9460590535923609</v>
      </c>
      <c r="H98" s="200">
        <v>0.859418821603496</v>
      </c>
      <c r="I98" s="200">
        <v>0.7355302830906371</v>
      </c>
      <c r="J98" s="201">
        <v>0.8681473873161466</v>
      </c>
      <c r="L98" s="145"/>
    </row>
    <row r="99" spans="2:12" ht="13.5">
      <c r="B99" s="128" t="s">
        <v>1104</v>
      </c>
      <c r="C99" s="200">
        <v>0.11737711478228928</v>
      </c>
      <c r="D99" s="200">
        <v>0.18190682656850335</v>
      </c>
      <c r="E99" s="200">
        <v>0.15303371399798638</v>
      </c>
      <c r="F99" s="200">
        <v>0.17851682841692249</v>
      </c>
      <c r="G99" s="200">
        <v>0.1790206707531279</v>
      </c>
      <c r="H99" s="200">
        <v>0.23448175880570282</v>
      </c>
      <c r="I99" s="200">
        <v>0.19625165982402942</v>
      </c>
      <c r="J99" s="201">
        <v>0.17722693902122308</v>
      </c>
      <c r="L99" s="145"/>
    </row>
    <row r="100" spans="2:12" ht="13.5">
      <c r="B100" s="127" t="s">
        <v>1105</v>
      </c>
      <c r="C100" s="200">
        <v>-0.05116094615849808</v>
      </c>
      <c r="D100" s="200">
        <v>0.048539815968224306</v>
      </c>
      <c r="E100" s="200">
        <v>-0.18964431852029595</v>
      </c>
      <c r="F100" s="200">
        <v>-0.0162814240287592</v>
      </c>
      <c r="G100" s="200">
        <v>0.1341857347732891</v>
      </c>
      <c r="H100" s="200">
        <v>-0.038804614714073066</v>
      </c>
      <c r="I100" s="200">
        <v>0.13482136591542834</v>
      </c>
      <c r="J100" s="201">
        <v>0.003093659033616493</v>
      </c>
      <c r="L100" s="145"/>
    </row>
    <row r="101" spans="2:12" ht="13.5">
      <c r="B101" s="127" t="s">
        <v>1106</v>
      </c>
      <c r="C101" s="200">
        <v>-0.11502691995402947</v>
      </c>
      <c r="D101" s="200">
        <v>0.058266457678433976</v>
      </c>
      <c r="E101" s="200">
        <v>-0.3774606682937158</v>
      </c>
      <c r="F101" s="200">
        <v>-0.06109055714708904</v>
      </c>
      <c r="G101" s="200">
        <v>0.21724597729867615</v>
      </c>
      <c r="H101" s="200">
        <v>-0.11247442320824313</v>
      </c>
      <c r="I101" s="200">
        <v>0.21543345891014828</v>
      </c>
      <c r="J101" s="201">
        <v>-0.025015239245117008</v>
      </c>
      <c r="L101" s="145"/>
    </row>
    <row r="102" spans="2:12" ht="13.5">
      <c r="B102" s="127" t="s">
        <v>1107</v>
      </c>
      <c r="C102" s="200">
        <v>0.15277623589101608</v>
      </c>
      <c r="D102" s="200">
        <v>0.2367671099904147</v>
      </c>
      <c r="E102" s="200">
        <v>0.1991863135535377</v>
      </c>
      <c r="F102" s="200">
        <v>0.2323547408651671</v>
      </c>
      <c r="G102" s="200">
        <v>0.2330105342517294</v>
      </c>
      <c r="H102" s="200">
        <v>0.30519782805945805</v>
      </c>
      <c r="I102" s="200">
        <v>0.2554381229330009</v>
      </c>
      <c r="J102" s="201">
        <v>0.2306758407920463</v>
      </c>
      <c r="L102" s="145"/>
    </row>
    <row r="103" spans="2:12" ht="13.5">
      <c r="B103" s="127" t="s">
        <v>1108</v>
      </c>
      <c r="C103" s="200">
        <v>0.15332117502311257</v>
      </c>
      <c r="D103" s="200">
        <v>0.2376116370379276</v>
      </c>
      <c r="E103" s="200">
        <v>0.19989679327049317</v>
      </c>
      <c r="F103" s="200">
        <v>0.23318352938772172</v>
      </c>
      <c r="G103" s="200">
        <v>0.23384166193048087</v>
      </c>
      <c r="H103" s="200">
        <v>0.3062864413412979</v>
      </c>
      <c r="I103" s="200">
        <v>0.2563492478092203</v>
      </c>
      <c r="J103" s="201">
        <v>0.23149864082860772</v>
      </c>
      <c r="L103" s="145"/>
    </row>
    <row r="104" spans="2:12" ht="13.5">
      <c r="B104" s="127" t="s">
        <v>1109</v>
      </c>
      <c r="C104" s="200">
        <v>0.15307253316746927</v>
      </c>
      <c r="D104" s="200">
        <v>0.23722630084188912</v>
      </c>
      <c r="E104" s="200">
        <v>0.1995726194594822</v>
      </c>
      <c r="F104" s="200">
        <v>0.23280537428002912</v>
      </c>
      <c r="G104" s="200">
        <v>0.2334624395253542</v>
      </c>
      <c r="H104" s="200">
        <v>0.3057897348092614</v>
      </c>
      <c r="I104" s="200">
        <v>0.25593352471905717</v>
      </c>
      <c r="J104" s="201">
        <v>0.23112321811464895</v>
      </c>
      <c r="L104" s="145"/>
    </row>
    <row r="105" spans="2:12" ht="13.5">
      <c r="B105" s="127" t="s">
        <v>1110</v>
      </c>
      <c r="C105" s="200">
        <v>0.888708898930612</v>
      </c>
      <c r="D105" s="200">
        <v>0.8728081082860197</v>
      </c>
      <c r="E105" s="200">
        <v>0.8556332568173669</v>
      </c>
      <c r="F105" s="200">
        <v>0.9188732888925335</v>
      </c>
      <c r="G105" s="200">
        <v>0.9460590535923609</v>
      </c>
      <c r="H105" s="200">
        <v>0.859418821603496</v>
      </c>
      <c r="I105" s="200">
        <v>0.7355302830906371</v>
      </c>
      <c r="J105" s="201">
        <v>0.8681473873161466</v>
      </c>
      <c r="L105" s="145"/>
    </row>
    <row r="106" spans="2:12" ht="13.5">
      <c r="B106" s="127" t="s">
        <v>1111</v>
      </c>
      <c r="C106" s="200">
        <v>1.0203922577876448</v>
      </c>
      <c r="D106" s="200">
        <v>1.0613832808569412</v>
      </c>
      <c r="E106" s="200">
        <v>1.0380774401101391</v>
      </c>
      <c r="F106" s="200">
        <v>1.1936001991010508</v>
      </c>
      <c r="G106" s="200">
        <v>1.1339467239560512</v>
      </c>
      <c r="H106" s="200">
        <v>1.1691137928364939</v>
      </c>
      <c r="I106" s="200">
        <v>0.9003509762382621</v>
      </c>
      <c r="J106" s="201">
        <v>1.0738378101266546</v>
      </c>
      <c r="L106" s="145"/>
    </row>
    <row r="107" spans="2:12" ht="13.5">
      <c r="B107" s="127" t="s">
        <v>1112</v>
      </c>
      <c r="C107" s="200">
        <v>1.0203922577876448</v>
      </c>
      <c r="D107" s="200">
        <v>1.0613832808569412</v>
      </c>
      <c r="E107" s="200">
        <v>1.0380774401101391</v>
      </c>
      <c r="F107" s="200">
        <v>1.1936001991010508</v>
      </c>
      <c r="G107" s="200">
        <v>1.1339467239560512</v>
      </c>
      <c r="H107" s="200">
        <v>1.1691137928364939</v>
      </c>
      <c r="I107" s="200">
        <v>0.9003509762382621</v>
      </c>
      <c r="J107" s="201">
        <v>1.0738378101266546</v>
      </c>
      <c r="L107" s="145"/>
    </row>
    <row r="108" spans="2:12" ht="13.5">
      <c r="B108" s="127" t="s">
        <v>1113</v>
      </c>
      <c r="C108" s="200">
        <v>0.42302757508501904</v>
      </c>
      <c r="D108" s="200">
        <v>0.526146491817464</v>
      </c>
      <c r="E108" s="200">
        <v>0.17422684994039508</v>
      </c>
      <c r="F108" s="200">
        <v>0.460161248309376</v>
      </c>
      <c r="G108" s="200">
        <v>0.7028512777613131</v>
      </c>
      <c r="H108" s="200">
        <v>0.35706144566698206</v>
      </c>
      <c r="I108" s="200">
        <v>0.5600901093316313</v>
      </c>
      <c r="J108" s="201">
        <v>0.4576521425588829</v>
      </c>
      <c r="L108" s="145"/>
    </row>
    <row r="109" spans="2:12" ht="13.5">
      <c r="B109" s="127" t="s">
        <v>1114</v>
      </c>
      <c r="C109" s="200">
        <v>0.6061034577529958</v>
      </c>
      <c r="D109" s="200">
        <v>0.6819721413783612</v>
      </c>
      <c r="E109" s="200">
        <v>0.30870917672473086</v>
      </c>
      <c r="F109" s="200">
        <v>0.6358977447369122</v>
      </c>
      <c r="G109" s="200">
        <v>0.9195660220483179</v>
      </c>
      <c r="H109" s="200">
        <v>0.5469530466268349</v>
      </c>
      <c r="I109" s="200">
        <v>0.6470914138559049</v>
      </c>
      <c r="J109" s="201">
        <v>0.620899000446294</v>
      </c>
      <c r="L109" s="145"/>
    </row>
    <row r="110" spans="2:12" ht="13.5">
      <c r="B110" s="127" t="s">
        <v>1115</v>
      </c>
      <c r="C110" s="200">
        <v>1.0338612796514166</v>
      </c>
      <c r="D110" s="200">
        <v>1.062541146231474</v>
      </c>
      <c r="E110" s="200">
        <v>0.6924801521892738</v>
      </c>
      <c r="F110" s="200">
        <v>1.0434000718031036</v>
      </c>
      <c r="G110" s="200">
        <v>1.3455394900175415</v>
      </c>
      <c r="H110" s="200">
        <v>0.8862358732552861</v>
      </c>
      <c r="I110" s="200">
        <v>0.9425329176509801</v>
      </c>
      <c r="J110" s="201">
        <v>1.000941561542725</v>
      </c>
      <c r="L110" s="145"/>
    </row>
    <row r="111" spans="2:12" ht="13.5">
      <c r="B111" s="127" t="s">
        <v>537</v>
      </c>
      <c r="C111" s="200">
        <v>0.9252361527690182</v>
      </c>
      <c r="D111" s="200">
        <v>0.9371684469167869</v>
      </c>
      <c r="E111" s="200">
        <v>0.927086653920138</v>
      </c>
      <c r="F111" s="200">
        <v>1.0649026361417415</v>
      </c>
      <c r="G111" s="200">
        <v>1.0077044035896427</v>
      </c>
      <c r="H111" s="200">
        <v>1.017899317029641</v>
      </c>
      <c r="I111" s="200">
        <v>0.7772856295635981</v>
      </c>
      <c r="J111" s="201">
        <v>0.9510404628472239</v>
      </c>
      <c r="L111" s="145"/>
    </row>
    <row r="112" spans="2:12" ht="13.5">
      <c r="B112" s="127" t="s">
        <v>574</v>
      </c>
      <c r="C112" s="200">
        <v>0.03632728856334465</v>
      </c>
      <c r="D112" s="200">
        <v>0.05629872392632197</v>
      </c>
      <c r="E112" s="200">
        <v>0.04736272397423109</v>
      </c>
      <c r="F112" s="200">
        <v>0.05524954631354712</v>
      </c>
      <c r="G112" s="200">
        <v>0.05540548153117205</v>
      </c>
      <c r="H112" s="200">
        <v>0.07257024958208139</v>
      </c>
      <c r="I112" s="200">
        <v>0.06073833635020129</v>
      </c>
      <c r="J112" s="201">
        <v>0.05485033574869994</v>
      </c>
      <c r="L112" s="145"/>
    </row>
    <row r="113" spans="2:12" ht="13.5">
      <c r="B113" s="127" t="s">
        <v>1116</v>
      </c>
      <c r="C113" s="200">
        <v>0.04273589339267011</v>
      </c>
      <c r="D113" s="200">
        <v>0.06623054896220264</v>
      </c>
      <c r="E113" s="200">
        <v>0.055718122728035585</v>
      </c>
      <c r="F113" s="200">
        <v>0.06499628281180339</v>
      </c>
      <c r="G113" s="200">
        <v>0.06517972702413323</v>
      </c>
      <c r="H113" s="200">
        <v>0.08537258276822385</v>
      </c>
      <c r="I113" s="200">
        <v>0.0714533665947612</v>
      </c>
      <c r="J113" s="201">
        <v>0.06452664632597571</v>
      </c>
      <c r="L113" s="145"/>
    </row>
    <row r="114" spans="2:12" ht="13.5">
      <c r="B114" s="127" t="s">
        <v>544</v>
      </c>
      <c r="C114" s="200">
        <v>0.11267839247049821</v>
      </c>
      <c r="D114" s="200">
        <v>0.17462491589750176</v>
      </c>
      <c r="E114" s="200">
        <v>0.1469076226576744</v>
      </c>
      <c r="F114" s="200">
        <v>0.17137062273391035</v>
      </c>
      <c r="G114" s="200">
        <v>0.17185429576171907</v>
      </c>
      <c r="H114" s="200">
        <v>0.22509522145681746</v>
      </c>
      <c r="I114" s="200">
        <v>0.1883955112515282</v>
      </c>
      <c r="J114" s="201">
        <v>0.17013236888994993</v>
      </c>
      <c r="L114" s="145"/>
    </row>
    <row r="115" spans="2:12" ht="13.5">
      <c r="B115" s="127" t="s">
        <v>516</v>
      </c>
      <c r="C115" s="200">
        <v>0.08377318272768225</v>
      </c>
      <c r="D115" s="200">
        <v>0.12982866251058503</v>
      </c>
      <c r="E115" s="200">
        <v>0.10922164265178867</v>
      </c>
      <c r="F115" s="200">
        <v>0.12740918802336806</v>
      </c>
      <c r="G115" s="200">
        <v>0.12776878517461143</v>
      </c>
      <c r="H115" s="200">
        <v>0.16735190043794113</v>
      </c>
      <c r="I115" s="200">
        <v>0.14006670882602099</v>
      </c>
      <c r="J115" s="201">
        <v>0.1264885814788568</v>
      </c>
      <c r="L115" s="145"/>
    </row>
    <row r="116" spans="2:12" ht="13.5">
      <c r="B116" s="127" t="s">
        <v>1117</v>
      </c>
      <c r="C116" s="200">
        <v>1.6944855285365472</v>
      </c>
      <c r="D116" s="200">
        <v>1.467557113714766</v>
      </c>
      <c r="E116" s="200">
        <v>1.4945963045870096</v>
      </c>
      <c r="F116" s="200">
        <v>1.55702367344608</v>
      </c>
      <c r="G116" s="200">
        <v>1.5960174900483475</v>
      </c>
      <c r="H116" s="200">
        <v>1.3338191256168666</v>
      </c>
      <c r="I116" s="200">
        <v>1.2105852526441587</v>
      </c>
      <c r="J116" s="201">
        <v>1.479154926941968</v>
      </c>
      <c r="L116" s="145"/>
    </row>
    <row r="117" spans="2:12" ht="13.5">
      <c r="B117" s="127" t="s">
        <v>1118</v>
      </c>
      <c r="C117" s="200">
        <v>0.9168460480305985</v>
      </c>
      <c r="D117" s="200">
        <v>0.8317038149632098</v>
      </c>
      <c r="E117" s="200">
        <v>0.8414317040679893</v>
      </c>
      <c r="F117" s="200">
        <v>0.8890013179112074</v>
      </c>
      <c r="G117" s="200">
        <v>0.9202322132465385</v>
      </c>
      <c r="H117" s="200">
        <v>0.7618278389749417</v>
      </c>
      <c r="I117" s="200">
        <v>0.6565761897528404</v>
      </c>
      <c r="J117" s="201">
        <v>0.8310884467067607</v>
      </c>
      <c r="L117" s="145"/>
    </row>
    <row r="118" spans="2:12" ht="13.5">
      <c r="B118" s="127" t="s">
        <v>1119</v>
      </c>
      <c r="C118" s="200">
        <v>1.2862679965946808</v>
      </c>
      <c r="D118" s="200">
        <v>1.193240016547767</v>
      </c>
      <c r="E118" s="200">
        <v>1.1963381110024855</v>
      </c>
      <c r="F118" s="200">
        <v>1.2698675127178682</v>
      </c>
      <c r="G118" s="200">
        <v>1.3124582067940527</v>
      </c>
      <c r="H118" s="200">
        <v>1.1167575869569972</v>
      </c>
      <c r="I118" s="200">
        <v>0.9604262595442754</v>
      </c>
      <c r="J118" s="201">
        <v>1.1907650985940184</v>
      </c>
      <c r="L118" s="145"/>
    </row>
    <row r="119" spans="2:12" ht="13.5">
      <c r="B119" s="127" t="s">
        <v>1120</v>
      </c>
      <c r="C119" s="200">
        <v>0.05970859937673042</v>
      </c>
      <c r="D119" s="200">
        <v>0.09253423762900327</v>
      </c>
      <c r="E119" s="200">
        <v>0.07784676542089987</v>
      </c>
      <c r="F119" s="200">
        <v>0.0908097784625292</v>
      </c>
      <c r="G119" s="200">
        <v>0.09106607817016235</v>
      </c>
      <c r="H119" s="200">
        <v>0.11927859552221122</v>
      </c>
      <c r="I119" s="200">
        <v>0.09983131511782091</v>
      </c>
      <c r="J119" s="201">
        <v>0.09015362424276532</v>
      </c>
      <c r="L119" s="145"/>
    </row>
    <row r="120" spans="2:12" ht="13.5">
      <c r="B120" s="127" t="s">
        <v>1121</v>
      </c>
      <c r="C120" s="200">
        <v>0.15548493786378087</v>
      </c>
      <c r="D120" s="200">
        <v>0.24096495878657403</v>
      </c>
      <c r="E120" s="200">
        <v>0.20271785991821645</v>
      </c>
      <c r="F120" s="200">
        <v>0.23647435895427685</v>
      </c>
      <c r="G120" s="200">
        <v>0.23714177946877274</v>
      </c>
      <c r="H120" s="200">
        <v>0.3106089442198137</v>
      </c>
      <c r="I120" s="200">
        <v>0.2599670062601273</v>
      </c>
      <c r="J120" s="201">
        <v>0.23476569221022311</v>
      </c>
      <c r="L120" s="145"/>
    </row>
    <row r="121" spans="2:12" ht="13.5">
      <c r="B121" s="128" t="s">
        <v>1122</v>
      </c>
      <c r="C121" s="200">
        <v>0.9767138202405025</v>
      </c>
      <c r="D121" s="200">
        <v>0.9248932693080039</v>
      </c>
      <c r="E121" s="200">
        <v>0.9197314068013376</v>
      </c>
      <c r="F121" s="200">
        <v>0.9804036261397672</v>
      </c>
      <c r="G121" s="200">
        <v>1.0118725782615356</v>
      </c>
      <c r="H121" s="200">
        <v>0.8821661496511202</v>
      </c>
      <c r="I121" s="200">
        <v>0.7572812984225328</v>
      </c>
      <c r="J121" s="201">
        <v>0.9218660212606856</v>
      </c>
      <c r="L121" s="145"/>
    </row>
    <row r="122" spans="2:12" ht="13.5">
      <c r="B122" s="127" t="s">
        <v>1123</v>
      </c>
      <c r="C122" s="200">
        <v>0.019544449027718912</v>
      </c>
      <c r="D122" s="200">
        <v>0.030289283445555117</v>
      </c>
      <c r="E122" s="200">
        <v>0.02548162500248691</v>
      </c>
      <c r="F122" s="200">
        <v>0.029724815267916538</v>
      </c>
      <c r="G122" s="200">
        <v>0.029808709993700507</v>
      </c>
      <c r="H122" s="200">
        <v>0.03904352898269934</v>
      </c>
      <c r="I122" s="200">
        <v>0.03267783987662578</v>
      </c>
      <c r="J122" s="201">
        <v>0.02951003594238616</v>
      </c>
      <c r="L122" s="145"/>
    </row>
    <row r="123" spans="2:12" ht="13.5">
      <c r="B123" s="127" t="s">
        <v>1124</v>
      </c>
      <c r="C123" s="200">
        <v>0.023423748289797548</v>
      </c>
      <c r="D123" s="200">
        <v>0.03630128177575039</v>
      </c>
      <c r="E123" s="200">
        <v>0.0305393704998666</v>
      </c>
      <c r="F123" s="200">
        <v>0.035624774574557115</v>
      </c>
      <c r="G123" s="200">
        <v>0.03572532122782005</v>
      </c>
      <c r="H123" s="200">
        <v>0.0467931223816599</v>
      </c>
      <c r="I123" s="200">
        <v>0.039163933188334436</v>
      </c>
      <c r="J123" s="201">
        <v>0.035367364562540866</v>
      </c>
      <c r="L123" s="145"/>
    </row>
    <row r="124" spans="2:12" ht="13.5">
      <c r="B124" s="127" t="s">
        <v>1125</v>
      </c>
      <c r="C124" s="200">
        <v>0.479639356714857</v>
      </c>
      <c r="D124" s="200">
        <v>0.5554850461245313</v>
      </c>
      <c r="E124" s="200">
        <v>0.21480493618922453</v>
      </c>
      <c r="F124" s="200">
        <v>0.5035540487816971</v>
      </c>
      <c r="G124" s="200">
        <v>0.7542713127897046</v>
      </c>
      <c r="H124" s="200">
        <v>0.40623562345037956</v>
      </c>
      <c r="I124" s="200">
        <v>0.5507729112964301</v>
      </c>
      <c r="J124" s="201">
        <v>0.4949661764781177</v>
      </c>
      <c r="L124" s="145"/>
    </row>
    <row r="125" spans="2:12" ht="13.5">
      <c r="B125" s="127" t="s">
        <v>1126</v>
      </c>
      <c r="C125" s="200">
        <v>0.5244190889305365</v>
      </c>
      <c r="D125" s="200">
        <v>0.590062974369955</v>
      </c>
      <c r="E125" s="200">
        <v>0.2671045398794858</v>
      </c>
      <c r="F125" s="200">
        <v>0.5501980094029022</v>
      </c>
      <c r="G125" s="200">
        <v>0.7956364038605798</v>
      </c>
      <c r="H125" s="200">
        <v>0.47324035976168</v>
      </c>
      <c r="I125" s="200">
        <v>0.5598831113208725</v>
      </c>
      <c r="J125" s="201">
        <v>0.5372206410751446</v>
      </c>
      <c r="L125" s="145"/>
    </row>
    <row r="126" spans="2:12" ht="13.5">
      <c r="B126" s="127" t="s">
        <v>1127</v>
      </c>
      <c r="C126" s="200">
        <v>0.020953353935537853</v>
      </c>
      <c r="D126" s="200">
        <v>0.03247275354697564</v>
      </c>
      <c r="E126" s="200">
        <v>0.027318524393935038</v>
      </c>
      <c r="F126" s="200">
        <v>0.03186759443020368</v>
      </c>
      <c r="G126" s="200">
        <v>0.031957536893159944</v>
      </c>
      <c r="H126" s="200">
        <v>0.041858068268216184</v>
      </c>
      <c r="I126" s="200">
        <v>0.035033494360095924</v>
      </c>
      <c r="J126" s="201">
        <v>0.031637332261160604</v>
      </c>
      <c r="L126" s="145"/>
    </row>
    <row r="127" spans="2:12" ht="13.5">
      <c r="B127" s="127" t="s">
        <v>1128</v>
      </c>
      <c r="C127" s="200">
        <v>0.7872699939381121</v>
      </c>
      <c r="D127" s="200">
        <v>0.8233567514225257</v>
      </c>
      <c r="E127" s="200">
        <v>0.7974076952676028</v>
      </c>
      <c r="F127" s="200">
        <v>0.8976847526730577</v>
      </c>
      <c r="G127" s="200">
        <v>0.8786158991936265</v>
      </c>
      <c r="H127" s="200">
        <v>0.8870626492617775</v>
      </c>
      <c r="I127" s="200">
        <v>0.7112420043833461</v>
      </c>
      <c r="J127" s="201">
        <v>0.826091392305721</v>
      </c>
      <c r="L127" s="145"/>
    </row>
    <row r="128" spans="2:12" ht="13.5">
      <c r="B128" s="127" t="s">
        <v>542</v>
      </c>
      <c r="C128" s="200">
        <v>0.3840619348800908</v>
      </c>
      <c r="D128" s="200">
        <v>0.38901498385492317</v>
      </c>
      <c r="E128" s="200">
        <v>0.3848300707235401</v>
      </c>
      <c r="F128" s="200">
        <v>0.4420369498873323</v>
      </c>
      <c r="G128" s="200">
        <v>0.4182941856212189</v>
      </c>
      <c r="H128" s="200">
        <v>0.4225260546094578</v>
      </c>
      <c r="I128" s="200">
        <v>0.3226482471002307</v>
      </c>
      <c r="J128" s="201">
        <v>0.39477320381097053</v>
      </c>
      <c r="L128" s="145"/>
    </row>
    <row r="129" spans="2:12" ht="13.5">
      <c r="B129" s="127" t="s">
        <v>518</v>
      </c>
      <c r="C129" s="200">
        <v>0.027927969251425495</v>
      </c>
      <c r="D129" s="200">
        <v>0.043281761256889435</v>
      </c>
      <c r="E129" s="200">
        <v>0.03641187523559822</v>
      </c>
      <c r="F129" s="200">
        <v>0.04247516651041486</v>
      </c>
      <c r="G129" s="200">
        <v>0.04259504757325415</v>
      </c>
      <c r="H129" s="200">
        <v>0.055791108531609096</v>
      </c>
      <c r="I129" s="200">
        <v>0.04669488026923039</v>
      </c>
      <c r="J129" s="201">
        <v>0.04216825837548881</v>
      </c>
      <c r="L129" s="145"/>
    </row>
    <row r="130" spans="2:12" ht="13.5">
      <c r="B130" s="127" t="s">
        <v>1129</v>
      </c>
      <c r="C130" s="200">
        <v>0.017863197496141868</v>
      </c>
      <c r="D130" s="200">
        <v>0.027683740351913143</v>
      </c>
      <c r="E130" s="200">
        <v>0.02328964604202895</v>
      </c>
      <c r="F130" s="200">
        <v>0.027167828825159702</v>
      </c>
      <c r="G130" s="200">
        <v>0.027244506763403866</v>
      </c>
      <c r="H130" s="200">
        <v>0.03568492865545353</v>
      </c>
      <c r="I130" s="200">
        <v>0.02986682851154262</v>
      </c>
      <c r="J130" s="201">
        <v>0.026971525235091953</v>
      </c>
      <c r="L130" s="145"/>
    </row>
    <row r="131" spans="2:12" ht="13.5">
      <c r="B131" s="127" t="s">
        <v>1130</v>
      </c>
      <c r="C131" s="200">
        <v>0.574803029169955</v>
      </c>
      <c r="D131" s="200">
        <v>0.66569701318487</v>
      </c>
      <c r="E131" s="200">
        <v>0.25742367942426314</v>
      </c>
      <c r="F131" s="200">
        <v>0.6034625568947793</v>
      </c>
      <c r="G131" s="200">
        <v>0.9039238113757797</v>
      </c>
      <c r="H131" s="200">
        <v>0.48683550181400376</v>
      </c>
      <c r="I131" s="200">
        <v>0.6600499591324228</v>
      </c>
      <c r="J131" s="201">
        <v>0.5931707929994392</v>
      </c>
      <c r="L131" s="145"/>
    </row>
    <row r="132" spans="2:12" ht="13.5">
      <c r="B132" s="127" t="s">
        <v>1139</v>
      </c>
      <c r="C132" s="200">
        <v>0.03227479920445104</v>
      </c>
      <c r="D132" s="200">
        <v>0.05001832181943533</v>
      </c>
      <c r="E132" s="200">
        <v>0.042079177018088124</v>
      </c>
      <c r="F132" s="200">
        <v>0.049086185177223025</v>
      </c>
      <c r="G132" s="200">
        <v>0.04922472504729814</v>
      </c>
      <c r="H132" s="200">
        <v>0.0644746780204762</v>
      </c>
      <c r="I132" s="200">
        <v>0.05396267344029569</v>
      </c>
      <c r="J132" s="201">
        <v>0.04873150853246679</v>
      </c>
      <c r="L132" s="145"/>
    </row>
    <row r="133" spans="2:12" ht="13.5">
      <c r="B133" s="127" t="s">
        <v>1140</v>
      </c>
      <c r="C133" s="200">
        <v>0.34587860207975113</v>
      </c>
      <c r="D133" s="200">
        <v>0.4732114262141383</v>
      </c>
      <c r="E133" s="200">
        <v>0.018910157958721405</v>
      </c>
      <c r="F133" s="200">
        <v>0.3863428216804948</v>
      </c>
      <c r="G133" s="200">
        <v>0.7085596546571352</v>
      </c>
      <c r="H133" s="200">
        <v>0.29758706638992943</v>
      </c>
      <c r="I133" s="200">
        <v>0.5222494413032192</v>
      </c>
      <c r="J133" s="201">
        <v>0.3932484528976271</v>
      </c>
      <c r="L133" s="145"/>
    </row>
    <row r="134" spans="2:12" ht="13.5">
      <c r="B134" s="127" t="s">
        <v>1141</v>
      </c>
      <c r="C134" s="200">
        <v>0.574803029169955</v>
      </c>
      <c r="D134" s="200">
        <v>0.66569701318487</v>
      </c>
      <c r="E134" s="200">
        <v>0.25742367942426314</v>
      </c>
      <c r="F134" s="200">
        <v>0.6034625568947793</v>
      </c>
      <c r="G134" s="200">
        <v>0.9039238113757797</v>
      </c>
      <c r="H134" s="200">
        <v>0.48683550181400376</v>
      </c>
      <c r="I134" s="200">
        <v>0.6600499591324228</v>
      </c>
      <c r="J134" s="201">
        <v>0.5931707929994392</v>
      </c>
      <c r="L134" s="145"/>
    </row>
    <row r="135" spans="2:12" ht="13.5">
      <c r="B135" s="127" t="s">
        <v>1142</v>
      </c>
      <c r="C135" s="200">
        <v>0.3129508385271546</v>
      </c>
      <c r="D135" s="200">
        <v>0.42816153339314994</v>
      </c>
      <c r="E135" s="200">
        <v>0.017109904325617337</v>
      </c>
      <c r="F135" s="200">
        <v>0.3495628503089063</v>
      </c>
      <c r="G135" s="200">
        <v>0.6411045284042544</v>
      </c>
      <c r="H135" s="200">
        <v>0.26925667387799523</v>
      </c>
      <c r="I135" s="200">
        <v>0.4725311123424038</v>
      </c>
      <c r="J135" s="201">
        <v>0.35581106302564025</v>
      </c>
      <c r="L135" s="145"/>
    </row>
    <row r="136" spans="2:12" ht="13.5">
      <c r="B136" s="127" t="s">
        <v>1143</v>
      </c>
      <c r="C136" s="200">
        <v>0.34587860207975113</v>
      </c>
      <c r="D136" s="200">
        <v>0.4732114262141383</v>
      </c>
      <c r="E136" s="200">
        <v>0.018910157958721405</v>
      </c>
      <c r="F136" s="200">
        <v>0.3863428216804948</v>
      </c>
      <c r="G136" s="200">
        <v>0.7085596546571352</v>
      </c>
      <c r="H136" s="200">
        <v>0.29758706638992943</v>
      </c>
      <c r="I136" s="200">
        <v>0.5222494413032192</v>
      </c>
      <c r="J136" s="201">
        <v>0.3932484528976271</v>
      </c>
      <c r="L136" s="145"/>
    </row>
    <row r="137" spans="2:12" ht="13.5">
      <c r="B137" s="127" t="s">
        <v>1144</v>
      </c>
      <c r="C137" s="200">
        <v>0.574803029169955</v>
      </c>
      <c r="D137" s="200">
        <v>0.66569701318487</v>
      </c>
      <c r="E137" s="200">
        <v>0.25742367942426314</v>
      </c>
      <c r="F137" s="200">
        <v>0.6034625568947793</v>
      </c>
      <c r="G137" s="200">
        <v>0.9039238113757797</v>
      </c>
      <c r="H137" s="200">
        <v>0.48683550181400376</v>
      </c>
      <c r="I137" s="200">
        <v>0.6600499591324228</v>
      </c>
      <c r="J137" s="201">
        <v>0.5931707929994392</v>
      </c>
      <c r="L137" s="145"/>
    </row>
    <row r="138" spans="2:12" ht="13.5">
      <c r="B138" s="128" t="s">
        <v>1145</v>
      </c>
      <c r="C138" s="200">
        <v>0.3489509725507617</v>
      </c>
      <c r="D138" s="200">
        <v>0.47741486870437344</v>
      </c>
      <c r="E138" s="200">
        <v>0.01907813311117425</v>
      </c>
      <c r="F138" s="200">
        <v>0.38977462772423604</v>
      </c>
      <c r="G138" s="200">
        <v>0.7148536484076249</v>
      </c>
      <c r="H138" s="200">
        <v>0.30023047280429976</v>
      </c>
      <c r="I138" s="200">
        <v>0.5268884786773549</v>
      </c>
      <c r="J138" s="201">
        <v>0.3967416002828322</v>
      </c>
      <c r="L138" s="145"/>
    </row>
    <row r="139" spans="2:12" ht="13.5">
      <c r="B139" s="128" t="s">
        <v>1146</v>
      </c>
      <c r="C139" s="200">
        <v>0.2936313228161513</v>
      </c>
      <c r="D139" s="200">
        <v>0.4031634032792983</v>
      </c>
      <c r="E139" s="200">
        <v>0.025914205453604563</v>
      </c>
      <c r="F139" s="200">
        <v>0.3311715206541531</v>
      </c>
      <c r="G139" s="200">
        <v>0.5973951752465235</v>
      </c>
      <c r="H139" s="200">
        <v>0.261612487781577</v>
      </c>
      <c r="I139" s="200">
        <v>0.4446394371171076</v>
      </c>
      <c r="J139" s="201">
        <v>0.33678965033548786</v>
      </c>
      <c r="L139" s="145"/>
    </row>
    <row r="140" spans="2:12" ht="13.5">
      <c r="B140" s="127" t="s">
        <v>1147</v>
      </c>
      <c r="C140" s="200">
        <v>0.3129508385271546</v>
      </c>
      <c r="D140" s="200">
        <v>0.42816153339314994</v>
      </c>
      <c r="E140" s="200">
        <v>0.017109904325617337</v>
      </c>
      <c r="F140" s="200">
        <v>0.3495628503089063</v>
      </c>
      <c r="G140" s="200">
        <v>0.6411045284042544</v>
      </c>
      <c r="H140" s="200">
        <v>0.26925667387799523</v>
      </c>
      <c r="I140" s="200">
        <v>0.4725311123424038</v>
      </c>
      <c r="J140" s="201">
        <v>0.35581106302564025</v>
      </c>
      <c r="L140" s="145"/>
    </row>
    <row r="141" spans="2:12" ht="13.5">
      <c r="B141" s="127" t="s">
        <v>1148</v>
      </c>
      <c r="C141" s="200">
        <v>-0.09736262321727042</v>
      </c>
      <c r="D141" s="200">
        <v>0.04931867398881588</v>
      </c>
      <c r="E141" s="200">
        <v>-0.3194953045870263</v>
      </c>
      <c r="F141" s="200">
        <v>-0.05170908601240692</v>
      </c>
      <c r="G141" s="200">
        <v>0.18388424415477647</v>
      </c>
      <c r="H141" s="200">
        <v>-0.09520210480103686</v>
      </c>
      <c r="I141" s="200">
        <v>0.1823500681114021</v>
      </c>
      <c r="J141" s="201">
        <v>-0.021173733194678013</v>
      </c>
      <c r="L141" s="145"/>
    </row>
    <row r="142" spans="2:12" ht="13.5">
      <c r="B142" s="127" t="s">
        <v>1149</v>
      </c>
      <c r="C142" s="200">
        <v>-0.07992435298018455</v>
      </c>
      <c r="D142" s="200">
        <v>0.040485383180365736</v>
      </c>
      <c r="E142" s="200">
        <v>-0.26227164650587936</v>
      </c>
      <c r="F142" s="200">
        <v>-0.042447657080024584</v>
      </c>
      <c r="G142" s="200">
        <v>0.1509493967158625</v>
      </c>
      <c r="H142" s="200">
        <v>-0.07815079726842133</v>
      </c>
      <c r="I142" s="200">
        <v>0.1496900014410375</v>
      </c>
      <c r="J142" s="201">
        <v>-0.017381381785320584</v>
      </c>
      <c r="L142" s="145"/>
    </row>
    <row r="143" spans="2:12" ht="13.5">
      <c r="B143" s="127" t="s">
        <v>1150</v>
      </c>
      <c r="C143" s="200">
        <v>-0.07240708772808283</v>
      </c>
      <c r="D143" s="200">
        <v>0.03667754047846434</v>
      </c>
      <c r="E143" s="200">
        <v>-0.23760375166062536</v>
      </c>
      <c r="F143" s="200">
        <v>-0.03845525319181406</v>
      </c>
      <c r="G143" s="200">
        <v>0.13675188854161172</v>
      </c>
      <c r="H143" s="200">
        <v>-0.07080034336014131</v>
      </c>
      <c r="I143" s="200">
        <v>0.13561094537787796</v>
      </c>
      <c r="J143" s="201">
        <v>-0.01574658022038708</v>
      </c>
      <c r="L143" s="145"/>
    </row>
    <row r="144" spans="2:12" ht="13.5">
      <c r="B144" s="127" t="s">
        <v>1151</v>
      </c>
      <c r="C144" s="200">
        <v>0.008325523541061164</v>
      </c>
      <c r="D144" s="200">
        <v>0.012902596640621457</v>
      </c>
      <c r="E144" s="200">
        <v>0.010854635427267296</v>
      </c>
      <c r="F144" s="200">
        <v>0.012662145088651648</v>
      </c>
      <c r="G144" s="200">
        <v>0.012697882474417532</v>
      </c>
      <c r="H144" s="200">
        <v>0.01663172081293026</v>
      </c>
      <c r="I144" s="200">
        <v>0.01392007136031443</v>
      </c>
      <c r="J144" s="201">
        <v>0.012570653620751968</v>
      </c>
      <c r="L144" s="145"/>
    </row>
    <row r="145" spans="2:12" ht="13.5">
      <c r="B145" s="127" t="s">
        <v>1152</v>
      </c>
      <c r="C145" s="200">
        <v>0.008831796268132977</v>
      </c>
      <c r="D145" s="200">
        <v>0.013687199885731312</v>
      </c>
      <c r="E145" s="200">
        <v>0.01151470273138695</v>
      </c>
      <c r="F145" s="200">
        <v>0.013432126543030382</v>
      </c>
      <c r="G145" s="200">
        <v>0.013470037109096684</v>
      </c>
      <c r="H145" s="200">
        <v>0.0176430910421214</v>
      </c>
      <c r="I145" s="200">
        <v>0.014766546954775651</v>
      </c>
      <c r="J145" s="201">
        <v>0.01333507150489648</v>
      </c>
      <c r="L145" s="145"/>
    </row>
    <row r="146" spans="2:12" ht="13.5">
      <c r="B146" s="127" t="s">
        <v>1153</v>
      </c>
      <c r="C146" s="200">
        <v>1.2552278306459212</v>
      </c>
      <c r="D146" s="200">
        <v>1.188630433965428</v>
      </c>
      <c r="E146" s="200">
        <v>1.1819966448840573</v>
      </c>
      <c r="F146" s="200">
        <v>1.259969800052372</v>
      </c>
      <c r="G146" s="200">
        <v>1.3004122548287174</v>
      </c>
      <c r="H146" s="200">
        <v>1.1337194983308194</v>
      </c>
      <c r="I146" s="200">
        <v>0.9732232120700203</v>
      </c>
      <c r="J146" s="201">
        <v>1.1847399535396195</v>
      </c>
      <c r="L146" s="145"/>
    </row>
    <row r="147" spans="2:12" ht="13.5">
      <c r="B147" s="127" t="s">
        <v>1154</v>
      </c>
      <c r="C147" s="200">
        <v>0.9012588211799043</v>
      </c>
      <c r="D147" s="200">
        <v>0.8949208367524829</v>
      </c>
      <c r="E147" s="200">
        <v>0.8801829966377946</v>
      </c>
      <c r="F147" s="200">
        <v>0.9690456057658475</v>
      </c>
      <c r="G147" s="200">
        <v>0.96723897456093</v>
      </c>
      <c r="H147" s="200">
        <v>0.9138690659176809</v>
      </c>
      <c r="I147" s="200">
        <v>0.7498764574306565</v>
      </c>
      <c r="J147" s="201">
        <v>0.8966275368921853</v>
      </c>
      <c r="L147" s="145"/>
    </row>
    <row r="148" spans="2:12" ht="13.5">
      <c r="B148" s="127" t="s">
        <v>1155</v>
      </c>
      <c r="C148" s="200">
        <v>0.5562418774077907</v>
      </c>
      <c r="D148" s="200">
        <v>0.5922917688496052</v>
      </c>
      <c r="E148" s="200">
        <v>0.5735860229857269</v>
      </c>
      <c r="F148" s="200">
        <v>0.6601051794896226</v>
      </c>
      <c r="G148" s="200">
        <v>0.6292742071135736</v>
      </c>
      <c r="H148" s="200">
        <v>0.6602250125126505</v>
      </c>
      <c r="I148" s="200">
        <v>0.5120397728895477</v>
      </c>
      <c r="J148" s="201">
        <v>0.5976805487497882</v>
      </c>
      <c r="L148" s="145"/>
    </row>
    <row r="149" spans="2:12" ht="13.5">
      <c r="B149" s="128" t="s">
        <v>1156</v>
      </c>
      <c r="C149" s="200">
        <v>0.41959762757693053</v>
      </c>
      <c r="D149" s="200">
        <v>0.4515946246810455</v>
      </c>
      <c r="E149" s="200">
        <v>0.43538087752486626</v>
      </c>
      <c r="F149" s="200">
        <v>0.5012557819155995</v>
      </c>
      <c r="G149" s="200">
        <v>0.478590092554172</v>
      </c>
      <c r="H149" s="200">
        <v>0.5060662274917428</v>
      </c>
      <c r="I149" s="200">
        <v>0.39369631096749713</v>
      </c>
      <c r="J149" s="201">
        <v>0.4551687918159791</v>
      </c>
      <c r="L149" s="145"/>
    </row>
    <row r="150" spans="2:12" ht="13.5">
      <c r="B150" s="127" t="s">
        <v>1157</v>
      </c>
      <c r="C150" s="200">
        <v>0.5562418774077907</v>
      </c>
      <c r="D150" s="200">
        <v>0.5922917688496052</v>
      </c>
      <c r="E150" s="200">
        <v>0.5735860229857269</v>
      </c>
      <c r="F150" s="200">
        <v>0.6601051794896226</v>
      </c>
      <c r="G150" s="200">
        <v>0.6292742071135736</v>
      </c>
      <c r="H150" s="200">
        <v>0.6602250125126505</v>
      </c>
      <c r="I150" s="200">
        <v>0.5120397728895477</v>
      </c>
      <c r="J150" s="201">
        <v>0.5976805487497882</v>
      </c>
      <c r="L150" s="145"/>
    </row>
    <row r="151" spans="2:12" ht="13.5">
      <c r="B151" s="127" t="s">
        <v>571</v>
      </c>
      <c r="C151" s="200">
        <v>0.41863339460567367</v>
      </c>
      <c r="D151" s="200">
        <v>0.4636651740591116</v>
      </c>
      <c r="E151" s="200">
        <v>0.441748675158988</v>
      </c>
      <c r="F151" s="200">
        <v>0.5091362279742616</v>
      </c>
      <c r="G151" s="200">
        <v>0.4881368497623628</v>
      </c>
      <c r="H151" s="200">
        <v>0.5268175876884231</v>
      </c>
      <c r="I151" s="200">
        <v>0.4131030488459799</v>
      </c>
      <c r="J151" s="201">
        <v>0.4658915654421144</v>
      </c>
      <c r="L151" s="145"/>
    </row>
    <row r="152" spans="2:12" ht="13.5">
      <c r="B152" s="127" t="s">
        <v>1158</v>
      </c>
      <c r="C152" s="200">
        <v>0.5835510722790069</v>
      </c>
      <c r="D152" s="200">
        <v>0.5731101692545167</v>
      </c>
      <c r="E152" s="200">
        <v>0.5618326823262043</v>
      </c>
      <c r="F152" s="200">
        <v>0.6033578527985927</v>
      </c>
      <c r="G152" s="200">
        <v>0.6212087848196388</v>
      </c>
      <c r="H152" s="200">
        <v>0.5643183898427887</v>
      </c>
      <c r="I152" s="200">
        <v>0.48296971697673413</v>
      </c>
      <c r="J152" s="201">
        <v>0.5700498097567832</v>
      </c>
      <c r="L152" s="145"/>
    </row>
    <row r="153" spans="2:12" ht="13.5">
      <c r="B153" s="127" t="s">
        <v>1159</v>
      </c>
      <c r="C153" s="200">
        <v>-0.04306938934873881</v>
      </c>
      <c r="D153" s="200">
        <v>0.12207916894331025</v>
      </c>
      <c r="E153" s="200">
        <v>-0.23776274686122723</v>
      </c>
      <c r="F153" s="200">
        <v>0.025386325212896146</v>
      </c>
      <c r="G153" s="200">
        <v>0.24779618510947546</v>
      </c>
      <c r="H153" s="200">
        <v>0.007613589744067239</v>
      </c>
      <c r="I153" s="200">
        <v>0.2535069767226282</v>
      </c>
      <c r="J153" s="201">
        <v>0.05365001564605875</v>
      </c>
      <c r="L153" s="145"/>
    </row>
    <row r="154" spans="2:12" ht="13.5">
      <c r="B154" s="127" t="s">
        <v>1160</v>
      </c>
      <c r="C154" s="200">
        <v>0.061197713017697525</v>
      </c>
      <c r="D154" s="200">
        <v>0.09484201233730671</v>
      </c>
      <c r="E154" s="200">
        <v>0.0797882392036295</v>
      </c>
      <c r="F154" s="200">
        <v>0.09307454570298225</v>
      </c>
      <c r="G154" s="200">
        <v>0.09333723744450659</v>
      </c>
      <c r="H154" s="200">
        <v>0.12225336608326286</v>
      </c>
      <c r="I154" s="200">
        <v>0.10232107663775983</v>
      </c>
      <c r="J154" s="201">
        <v>0.0924020272038779</v>
      </c>
      <c r="L154" s="145"/>
    </row>
    <row r="155" spans="2:12" ht="13.5">
      <c r="B155" s="128" t="s">
        <v>1161</v>
      </c>
      <c r="C155" s="200">
        <v>-0.004539205026027764</v>
      </c>
      <c r="D155" s="200">
        <v>0.07410341528724028</v>
      </c>
      <c r="E155" s="200">
        <v>-0.08395522068897673</v>
      </c>
      <c r="F155" s="200">
        <v>0.032151437707555165</v>
      </c>
      <c r="G155" s="200">
        <v>0.12778013285083736</v>
      </c>
      <c r="H155" s="200">
        <v>0.031174231624589183</v>
      </c>
      <c r="I155" s="200">
        <v>0.13228448140405408</v>
      </c>
      <c r="J155" s="201">
        <v>0.04414275330846736</v>
      </c>
      <c r="L155" s="145"/>
    </row>
    <row r="156" spans="2:12" ht="13.5">
      <c r="B156" s="127" t="s">
        <v>1162</v>
      </c>
      <c r="C156" s="200">
        <v>0.15551819193190602</v>
      </c>
      <c r="D156" s="200">
        <v>0.24101649474411024</v>
      </c>
      <c r="E156" s="200">
        <v>0.20276121584462659</v>
      </c>
      <c r="F156" s="200">
        <v>0.23652493449265738</v>
      </c>
      <c r="G156" s="200">
        <v>0.23719249775054405</v>
      </c>
      <c r="H156" s="200">
        <v>0.3106753751624714</v>
      </c>
      <c r="I156" s="200">
        <v>0.26002260624720797</v>
      </c>
      <c r="J156" s="201">
        <v>0.23481590231050337</v>
      </c>
      <c r="L156" s="145"/>
    </row>
    <row r="157" spans="2:12" ht="13.5">
      <c r="B157" s="127" t="s">
        <v>1163</v>
      </c>
      <c r="C157" s="200">
        <v>0.06602462706503771</v>
      </c>
      <c r="D157" s="200">
        <v>0.10232258994478312</v>
      </c>
      <c r="E157" s="200">
        <v>0.08608146412386736</v>
      </c>
      <c r="F157" s="200">
        <v>0.10041571598451891</v>
      </c>
      <c r="G157" s="200">
        <v>0.10069912729863444</v>
      </c>
      <c r="H157" s="200">
        <v>0.13189598932820784</v>
      </c>
      <c r="I157" s="200">
        <v>0.11039155865101655</v>
      </c>
      <c r="J157" s="201">
        <v>0.099690153199438</v>
      </c>
      <c r="L157" s="145"/>
    </row>
    <row r="158" spans="2:12" ht="13.5">
      <c r="B158" s="127" t="s">
        <v>539</v>
      </c>
      <c r="C158" s="200">
        <v>0.6257046163629584</v>
      </c>
      <c r="D158" s="200">
        <v>0.6662563698548843</v>
      </c>
      <c r="E158" s="200">
        <v>0.6452146755579978</v>
      </c>
      <c r="F158" s="200">
        <v>0.7425382281833409</v>
      </c>
      <c r="G158" s="200">
        <v>0.70785712536427</v>
      </c>
      <c r="H158" s="200">
        <v>0.7426730257934216</v>
      </c>
      <c r="I158" s="200">
        <v>0.5759826123690981</v>
      </c>
      <c r="J158" s="201">
        <v>0.6723180933551387</v>
      </c>
      <c r="L158" s="145"/>
    </row>
    <row r="159" spans="2:12" ht="13.5">
      <c r="B159" s="127" t="s">
        <v>1164</v>
      </c>
      <c r="C159" s="200">
        <v>1.065946671400051</v>
      </c>
      <c r="D159" s="200">
        <v>1.0286963009626509</v>
      </c>
      <c r="E159" s="200">
        <v>1.0153547169567974</v>
      </c>
      <c r="F159" s="200">
        <v>1.086533187567045</v>
      </c>
      <c r="G159" s="200">
        <v>1.119982835942252</v>
      </c>
      <c r="H159" s="200">
        <v>0.9978104013321528</v>
      </c>
      <c r="I159" s="200">
        <v>0.8551804393288084</v>
      </c>
      <c r="J159" s="201">
        <v>1.0242149362128223</v>
      </c>
      <c r="L159" s="145"/>
    </row>
    <row r="160" spans="2:12" ht="13.5">
      <c r="B160" s="127" t="s">
        <v>1165</v>
      </c>
      <c r="C160" s="200">
        <v>0.6130325575962692</v>
      </c>
      <c r="D160" s="200">
        <v>0.6384210502088516</v>
      </c>
      <c r="E160" s="200">
        <v>0.6120568202610094</v>
      </c>
      <c r="F160" s="200">
        <v>0.6650272828663361</v>
      </c>
      <c r="G160" s="200">
        <v>0.6820957619944261</v>
      </c>
      <c r="H160" s="200">
        <v>0.6588378007616426</v>
      </c>
      <c r="I160" s="200">
        <v>0.5614472769834583</v>
      </c>
      <c r="J160" s="201">
        <v>0.6329883643817134</v>
      </c>
      <c r="L160" s="145"/>
    </row>
    <row r="161" spans="2:12" ht="13.5">
      <c r="B161" s="128" t="s">
        <v>1166</v>
      </c>
      <c r="C161" s="200">
        <v>0.0013600085275740934</v>
      </c>
      <c r="D161" s="200">
        <v>0.0021076922517304455</v>
      </c>
      <c r="E161" s="200">
        <v>0.0017731493607559706</v>
      </c>
      <c r="F161" s="200">
        <v>0.002068413501326998</v>
      </c>
      <c r="G161" s="200">
        <v>0.0020742513503409486</v>
      </c>
      <c r="H161" s="200">
        <v>0.0027168600295536076</v>
      </c>
      <c r="I161" s="200">
        <v>0.002273900933808969</v>
      </c>
      <c r="J161" s="201">
        <v>0.0020534679935844333</v>
      </c>
      <c r="L161" s="145"/>
    </row>
    <row r="162" spans="2:12" ht="13.5">
      <c r="B162" s="127" t="s">
        <v>1167</v>
      </c>
      <c r="C162" s="200">
        <v>-0.04306938934873881</v>
      </c>
      <c r="D162" s="200">
        <v>0.12207916894331025</v>
      </c>
      <c r="E162" s="200">
        <v>-0.23776274686122723</v>
      </c>
      <c r="F162" s="200">
        <v>0.025386325212896146</v>
      </c>
      <c r="G162" s="200">
        <v>0.24779618510947546</v>
      </c>
      <c r="H162" s="200">
        <v>0.007613589744067239</v>
      </c>
      <c r="I162" s="200">
        <v>0.2535069767226282</v>
      </c>
      <c r="J162" s="201">
        <v>0.05365001564605875</v>
      </c>
      <c r="L162" s="145"/>
    </row>
    <row r="163" spans="2:12" ht="13.5">
      <c r="B163" s="127" t="s">
        <v>1168</v>
      </c>
      <c r="C163" s="200">
        <v>0.32557241777007895</v>
      </c>
      <c r="D163" s="200">
        <v>0.4229032054338397</v>
      </c>
      <c r="E163" s="200">
        <v>0.1961636488523301</v>
      </c>
      <c r="F163" s="200">
        <v>0.38596756806611665</v>
      </c>
      <c r="G163" s="200">
        <v>0.5355124388916894</v>
      </c>
      <c r="H163" s="200">
        <v>0.3743800012203034</v>
      </c>
      <c r="I163" s="200">
        <v>0.4402078298629487</v>
      </c>
      <c r="J163" s="201">
        <v>0.38295815858532956</v>
      </c>
      <c r="L163" s="145"/>
    </row>
    <row r="164" spans="2:12" ht="13.5">
      <c r="B164" s="127" t="s">
        <v>1169</v>
      </c>
      <c r="C164" s="200">
        <v>0.5954199447274238</v>
      </c>
      <c r="D164" s="200">
        <v>0.6200790181824622</v>
      </c>
      <c r="E164" s="200">
        <v>0.5944722406242242</v>
      </c>
      <c r="F164" s="200">
        <v>0.6459208456384804</v>
      </c>
      <c r="G164" s="200">
        <v>0.6624989421410181</v>
      </c>
      <c r="H164" s="200">
        <v>0.6399091892476381</v>
      </c>
      <c r="I164" s="200">
        <v>0.545316725003396</v>
      </c>
      <c r="J164" s="201">
        <v>0.6148024150806632</v>
      </c>
      <c r="L164" s="145"/>
    </row>
    <row r="165" spans="2:12" ht="13.5">
      <c r="B165" s="127" t="s">
        <v>1170</v>
      </c>
      <c r="C165" s="200">
        <v>0.15332117502311257</v>
      </c>
      <c r="D165" s="200">
        <v>0.2376116370379276</v>
      </c>
      <c r="E165" s="200">
        <v>0.19989679327049317</v>
      </c>
      <c r="F165" s="200">
        <v>0.23318352938772172</v>
      </c>
      <c r="G165" s="200">
        <v>0.23384166193048087</v>
      </c>
      <c r="H165" s="200">
        <v>0.3062864413412979</v>
      </c>
      <c r="I165" s="200">
        <v>0.2563492478092203</v>
      </c>
      <c r="J165" s="201">
        <v>0.23149864082860772</v>
      </c>
      <c r="L165" s="145"/>
    </row>
    <row r="166" spans="2:12" ht="13.5">
      <c r="B166" s="127" t="s">
        <v>1171</v>
      </c>
      <c r="C166" s="200">
        <v>0.7235148857664019</v>
      </c>
      <c r="D166" s="200">
        <v>0.8210867041885984</v>
      </c>
      <c r="E166" s="200">
        <v>0.38162007350509325</v>
      </c>
      <c r="F166" s="200">
        <v>0.7668647993344005</v>
      </c>
      <c r="G166" s="200">
        <v>1.0978318867323602</v>
      </c>
      <c r="H166" s="200">
        <v>0.6709793707089879</v>
      </c>
      <c r="I166" s="200">
        <v>0.7824153103521081</v>
      </c>
      <c r="J166" s="201">
        <v>0.7491875757982785</v>
      </c>
      <c r="L166" s="145"/>
    </row>
    <row r="167" spans="2:12" ht="13.5">
      <c r="B167" s="127" t="s">
        <v>1172</v>
      </c>
      <c r="C167" s="200">
        <v>0.1601184437924872</v>
      </c>
      <c r="D167" s="200">
        <v>0.2481457994550524</v>
      </c>
      <c r="E167" s="200">
        <v>0.20875892356522138</v>
      </c>
      <c r="F167" s="200">
        <v>0.24352137816562713</v>
      </c>
      <c r="G167" s="200">
        <v>0.2442086880466002</v>
      </c>
      <c r="H167" s="200">
        <v>0.3198652001911323</v>
      </c>
      <c r="I167" s="200">
        <v>0.2677141146381082</v>
      </c>
      <c r="J167" s="201">
        <v>0.2417617925506041</v>
      </c>
      <c r="L167" s="145"/>
    </row>
    <row r="168" spans="2:12" ht="13.5">
      <c r="B168" s="127" t="s">
        <v>1173</v>
      </c>
      <c r="C168" s="200">
        <v>0.5486045431352845</v>
      </c>
      <c r="D168" s="200">
        <v>0.5713247758831711</v>
      </c>
      <c r="E168" s="200">
        <v>0.5477313530764577</v>
      </c>
      <c r="F168" s="200">
        <v>0.5951347675887392</v>
      </c>
      <c r="G168" s="200">
        <v>0.6104093970974818</v>
      </c>
      <c r="H168" s="200">
        <v>0.5895957828150695</v>
      </c>
      <c r="I168" s="200">
        <v>0.502440731845943</v>
      </c>
      <c r="J168" s="201">
        <v>0.566463050206021</v>
      </c>
      <c r="L168" s="145"/>
    </row>
    <row r="169" spans="2:12" ht="13.5">
      <c r="B169" s="127" t="s">
        <v>1174</v>
      </c>
      <c r="C169" s="200">
        <v>0.2159204109753986</v>
      </c>
      <c r="D169" s="200">
        <v>0.29327134489569234</v>
      </c>
      <c r="E169" s="200">
        <v>0.2566704099873602</v>
      </c>
      <c r="F169" s="200">
        <v>0.2929154706875145</v>
      </c>
      <c r="G169" s="200">
        <v>0.29575812382216543</v>
      </c>
      <c r="H169" s="200">
        <v>0.35625663913443373</v>
      </c>
      <c r="I169" s="200">
        <v>0.29950285053126635</v>
      </c>
      <c r="J169" s="201">
        <v>0.28718503571911874</v>
      </c>
      <c r="L169" s="145"/>
    </row>
    <row r="170" spans="2:12" ht="13.5">
      <c r="B170" s="127" t="s">
        <v>1175</v>
      </c>
      <c r="C170" s="200">
        <v>0.5554540756053182</v>
      </c>
      <c r="D170" s="200">
        <v>0.5856453577822905</v>
      </c>
      <c r="E170" s="200">
        <v>0.5588875025407511</v>
      </c>
      <c r="F170" s="200">
        <v>0.6087306518493625</v>
      </c>
      <c r="G170" s="200">
        <v>0.6238630227498055</v>
      </c>
      <c r="H170" s="200">
        <v>0.610006516709898</v>
      </c>
      <c r="I170" s="200">
        <v>0.5194044598746254</v>
      </c>
      <c r="J170" s="201">
        <v>0.5802845124445788</v>
      </c>
      <c r="L170" s="145"/>
    </row>
    <row r="171" spans="2:12" ht="13.5">
      <c r="B171" s="127" t="s">
        <v>1176</v>
      </c>
      <c r="C171" s="200">
        <v>0.1535153890379202</v>
      </c>
      <c r="D171" s="200">
        <v>0.23791262292580115</v>
      </c>
      <c r="E171" s="200">
        <v>0.200150005253524</v>
      </c>
      <c r="F171" s="200">
        <v>0.23347890613149225</v>
      </c>
      <c r="G171" s="200">
        <v>0.234137872339682</v>
      </c>
      <c r="H171" s="200">
        <v>0.30667441853652266</v>
      </c>
      <c r="I171" s="200">
        <v>0.25667396888315175</v>
      </c>
      <c r="J171" s="201">
        <v>0.23179188330115627</v>
      </c>
      <c r="L171" s="145"/>
    </row>
    <row r="172" spans="2:12" ht="13.5">
      <c r="B172" s="127" t="s">
        <v>1177</v>
      </c>
      <c r="C172" s="200">
        <v>0.6879755385129902</v>
      </c>
      <c r="D172" s="200">
        <v>0.7871195546097633</v>
      </c>
      <c r="E172" s="200">
        <v>0.37478414410707384</v>
      </c>
      <c r="F172" s="200">
        <v>0.7362676633483562</v>
      </c>
      <c r="G172" s="200">
        <v>1.0440258410124115</v>
      </c>
      <c r="H172" s="200">
        <v>0.6544396363933348</v>
      </c>
      <c r="I172" s="200">
        <v>0.753042483307864</v>
      </c>
      <c r="J172" s="201">
        <v>0.719664980184542</v>
      </c>
      <c r="L172" s="145"/>
    </row>
    <row r="173" spans="2:12" ht="13.5">
      <c r="B173" s="127" t="s">
        <v>1178</v>
      </c>
      <c r="C173" s="200">
        <v>0.5895868082248558</v>
      </c>
      <c r="D173" s="200">
        <v>0.6690973450886564</v>
      </c>
      <c r="E173" s="200">
        <v>0.31097931157845854</v>
      </c>
      <c r="F173" s="200">
        <v>0.6249123249214557</v>
      </c>
      <c r="G173" s="200">
        <v>0.8946149012267645</v>
      </c>
      <c r="H173" s="200">
        <v>0.5467760143483216</v>
      </c>
      <c r="I173" s="200">
        <v>0.6375843187360457</v>
      </c>
      <c r="J173" s="201">
        <v>0.6105072891606512</v>
      </c>
      <c r="L173" s="145"/>
    </row>
    <row r="174" spans="2:12" ht="13.5">
      <c r="B174" s="128" t="s">
        <v>1179</v>
      </c>
      <c r="C174" s="200">
        <v>-0.008439679059107337</v>
      </c>
      <c r="D174" s="200">
        <v>0.13777942142334748</v>
      </c>
      <c r="E174" s="200">
        <v>-0.1560967424667189</v>
      </c>
      <c r="F174" s="200">
        <v>0.05977870882340435</v>
      </c>
      <c r="G174" s="200">
        <v>0.23757977557909263</v>
      </c>
      <c r="H174" s="200">
        <v>0.057961803513432615</v>
      </c>
      <c r="I174" s="200">
        <v>0.24595464649625196</v>
      </c>
      <c r="J174" s="201">
        <v>0.08207399061567182</v>
      </c>
      <c r="L174" s="145"/>
    </row>
    <row r="175" spans="2:12" ht="13.5">
      <c r="B175" s="127" t="s">
        <v>1180</v>
      </c>
      <c r="C175" s="200">
        <v>0.5221153933185206</v>
      </c>
      <c r="D175" s="200">
        <v>0.5569151653042136</v>
      </c>
      <c r="E175" s="200">
        <v>0.529199645565976</v>
      </c>
      <c r="F175" s="200">
        <v>0.5777019221124444</v>
      </c>
      <c r="G175" s="200">
        <v>0.5916285940233743</v>
      </c>
      <c r="H175" s="200">
        <v>0.5850507898679548</v>
      </c>
      <c r="I175" s="200">
        <v>0.497779534291145</v>
      </c>
      <c r="J175" s="201">
        <v>0.5514844349262328</v>
      </c>
      <c r="L175" s="145"/>
    </row>
    <row r="176" spans="2:12" ht="13.5">
      <c r="B176" s="127" t="s">
        <v>1181</v>
      </c>
      <c r="C176" s="200">
        <v>0.1536776103014333</v>
      </c>
      <c r="D176" s="200">
        <v>0.23816402759955152</v>
      </c>
      <c r="E176" s="200">
        <v>0.20036150578743053</v>
      </c>
      <c r="F176" s="200">
        <v>0.23372562565188476</v>
      </c>
      <c r="G176" s="200">
        <v>0.23438528819632842</v>
      </c>
      <c r="H176" s="200">
        <v>0.30699848449482114</v>
      </c>
      <c r="I176" s="200">
        <v>0.25694519886083733</v>
      </c>
      <c r="J176" s="201">
        <v>0.23203682012746957</v>
      </c>
      <c r="L176" s="145"/>
    </row>
    <row r="177" spans="2:12" ht="13.5">
      <c r="B177" s="127" t="s">
        <v>1182</v>
      </c>
      <c r="C177" s="200">
        <v>0.15740150405114633</v>
      </c>
      <c r="D177" s="200">
        <v>0.24393518406173775</v>
      </c>
      <c r="E177" s="200">
        <v>0.20521663697811868</v>
      </c>
      <c r="F177" s="200">
        <v>0.23938923139644064</v>
      </c>
      <c r="G177" s="200">
        <v>0.24006487878878346</v>
      </c>
      <c r="H177" s="200">
        <v>0.31443762761618566</v>
      </c>
      <c r="I177" s="200">
        <v>0.26317145796377267</v>
      </c>
      <c r="J177" s="201">
        <v>0.23765950297945504</v>
      </c>
      <c r="L177" s="145"/>
    </row>
    <row r="178" spans="2:12" ht="13.5">
      <c r="B178" s="127" t="s">
        <v>1183</v>
      </c>
      <c r="C178" s="200">
        <v>0.0041955362434000784</v>
      </c>
      <c r="D178" s="200">
        <v>0.14575648994998902</v>
      </c>
      <c r="E178" s="200">
        <v>-0.1284622041744846</v>
      </c>
      <c r="F178" s="200">
        <v>0.07340966120033204</v>
      </c>
      <c r="G178" s="200">
        <v>0.23758517287491449</v>
      </c>
      <c r="H178" s="200">
        <v>0.07744739822890474</v>
      </c>
      <c r="I178" s="200">
        <v>0.24707537202857097</v>
      </c>
      <c r="J178" s="201">
        <v>0.0938582037645181</v>
      </c>
      <c r="L178" s="145"/>
    </row>
    <row r="179" spans="2:12" ht="13.5">
      <c r="B179" s="127" t="s">
        <v>1184</v>
      </c>
      <c r="C179" s="200">
        <v>0.15382348566378282</v>
      </c>
      <c r="D179" s="200">
        <v>0.23839009998417907</v>
      </c>
      <c r="E179" s="200">
        <v>0.20055169489305436</v>
      </c>
      <c r="F179" s="200">
        <v>0.23394748497326187</v>
      </c>
      <c r="G179" s="200">
        <v>0.2346077736890294</v>
      </c>
      <c r="H179" s="200">
        <v>0.3072898965949871</v>
      </c>
      <c r="I179" s="200">
        <v>0.25718909889230107</v>
      </c>
      <c r="J179" s="201">
        <v>0.23225707638437082</v>
      </c>
      <c r="L179" s="145"/>
    </row>
    <row r="180" spans="2:12" ht="13.5">
      <c r="B180" s="127" t="s">
        <v>1222</v>
      </c>
      <c r="C180" s="200">
        <v>0.015025720788406432</v>
      </c>
      <c r="D180" s="200">
        <v>0.152593977258539</v>
      </c>
      <c r="E180" s="200">
        <v>-0.10477545706685519</v>
      </c>
      <c r="F180" s="200">
        <v>0.08509333466627009</v>
      </c>
      <c r="G180" s="200">
        <v>0.23758979912847608</v>
      </c>
      <c r="H180" s="200">
        <v>0.0941493365564523</v>
      </c>
      <c r="I180" s="200">
        <v>0.24803599391341585</v>
      </c>
      <c r="J180" s="201">
        <v>0.10395895789210065</v>
      </c>
      <c r="L180" s="145"/>
    </row>
    <row r="181" spans="2:12" ht="13.5">
      <c r="B181" s="127" t="s">
        <v>1223</v>
      </c>
      <c r="C181" s="200">
        <v>0.024411880727411937</v>
      </c>
      <c r="D181" s="200">
        <v>0.15851979959261558</v>
      </c>
      <c r="E181" s="200">
        <v>-0.08424694290690973</v>
      </c>
      <c r="F181" s="200">
        <v>0.09521918500341642</v>
      </c>
      <c r="G181" s="200">
        <v>0.2375938085482296</v>
      </c>
      <c r="H181" s="200">
        <v>0.10862434977366019</v>
      </c>
      <c r="I181" s="200">
        <v>0.24886853288028143</v>
      </c>
      <c r="J181" s="201">
        <v>0.1127129448026722</v>
      </c>
      <c r="L181" s="145"/>
    </row>
    <row r="182" spans="2:12" ht="13.5">
      <c r="B182" s="127" t="s">
        <v>1224</v>
      </c>
      <c r="C182" s="200">
        <v>0.1541391046266629</v>
      </c>
      <c r="D182" s="200">
        <v>0.23887923488964036</v>
      </c>
      <c r="E182" s="200">
        <v>0.20096319199099644</v>
      </c>
      <c r="F182" s="200">
        <v>0.23442750440759622</v>
      </c>
      <c r="G182" s="200">
        <v>0.23508914792064176</v>
      </c>
      <c r="H182" s="200">
        <v>0.30792040186567654</v>
      </c>
      <c r="I182" s="200">
        <v>0.2577168060646237</v>
      </c>
      <c r="J182" s="201">
        <v>0.2327336273951197</v>
      </c>
      <c r="L182" s="145"/>
    </row>
    <row r="183" spans="2:12" ht="13.5">
      <c r="B183" s="127" t="s">
        <v>1225</v>
      </c>
      <c r="C183" s="200">
        <v>0.03262477067404174</v>
      </c>
      <c r="D183" s="200">
        <v>0.1637048941349326</v>
      </c>
      <c r="E183" s="200">
        <v>-0.06628449301695744</v>
      </c>
      <c r="F183" s="200">
        <v>0.10407930404841942</v>
      </c>
      <c r="G183" s="200">
        <v>0.2375973167905138</v>
      </c>
      <c r="H183" s="200">
        <v>0.12128998633871708</v>
      </c>
      <c r="I183" s="200">
        <v>0.24959700447628874</v>
      </c>
      <c r="J183" s="201">
        <v>0.12037268334942229</v>
      </c>
      <c r="L183" s="145"/>
    </row>
    <row r="184" spans="2:12" ht="13.5">
      <c r="B184" s="127" t="s">
        <v>1226</v>
      </c>
      <c r="C184" s="200">
        <v>0.03987143827400921</v>
      </c>
      <c r="D184" s="200">
        <v>0.16827997755462407</v>
      </c>
      <c r="E184" s="200">
        <v>-0.050435272525823055</v>
      </c>
      <c r="F184" s="200">
        <v>0.11189705614695145</v>
      </c>
      <c r="G184" s="200">
        <v>0.23760041229841156</v>
      </c>
      <c r="H184" s="200">
        <v>0.13246554801376725</v>
      </c>
      <c r="I184" s="200">
        <v>0.25023977353158927</v>
      </c>
      <c r="J184" s="201">
        <v>0.12713127618478998</v>
      </c>
      <c r="L184" s="145"/>
    </row>
    <row r="185" spans="2:12" ht="13.5">
      <c r="B185" s="127" t="s">
        <v>1227</v>
      </c>
      <c r="C185" s="200">
        <v>0.04631292058509144</v>
      </c>
      <c r="D185" s="200">
        <v>0.17234671837212767</v>
      </c>
      <c r="E185" s="200">
        <v>-0.036347076533703636</v>
      </c>
      <c r="F185" s="200">
        <v>0.11884616912342445</v>
      </c>
      <c r="G185" s="200">
        <v>0.23760316386098745</v>
      </c>
      <c r="H185" s="200">
        <v>0.14239938061381188</v>
      </c>
      <c r="I185" s="200">
        <v>0.2508111238029676</v>
      </c>
      <c r="J185" s="201">
        <v>0.13313891426067243</v>
      </c>
      <c r="L185" s="145"/>
    </row>
    <row r="186" spans="2:12" ht="13.5">
      <c r="B186" s="127" t="s">
        <v>1228</v>
      </c>
      <c r="C186" s="200">
        <v>0.05207635212658605</v>
      </c>
      <c r="D186" s="200">
        <v>0.17598538120884136</v>
      </c>
      <c r="E186" s="200">
        <v>-0.02374184854075465</v>
      </c>
      <c r="F186" s="200">
        <v>0.12506379652342653</v>
      </c>
      <c r="G186" s="200">
        <v>0.23760562578539746</v>
      </c>
      <c r="H186" s="200">
        <v>0.15128754662437813</v>
      </c>
      <c r="I186" s="200">
        <v>0.2513223319405166</v>
      </c>
      <c r="J186" s="201">
        <v>0.1385141693811988</v>
      </c>
      <c r="L186" s="145"/>
    </row>
    <row r="187" spans="2:12" ht="13.5">
      <c r="B187" s="127" t="s">
        <v>1229</v>
      </c>
      <c r="C187" s="200">
        <v>0.47423588916838993</v>
      </c>
      <c r="D187" s="200">
        <v>0.5425779275074328</v>
      </c>
      <c r="E187" s="200">
        <v>0.2583465281498177</v>
      </c>
      <c r="F187" s="200">
        <v>0.5075246581421118</v>
      </c>
      <c r="G187" s="200">
        <v>0.719668789529133</v>
      </c>
      <c r="H187" s="200">
        <v>0.4511188923124348</v>
      </c>
      <c r="I187" s="200">
        <v>0.5190878914459172</v>
      </c>
      <c r="J187" s="201">
        <v>0.4960800823221767</v>
      </c>
      <c r="L187" s="145"/>
    </row>
    <row r="188" spans="2:12" ht="13.5">
      <c r="B188" s="127" t="s">
        <v>1230</v>
      </c>
      <c r="C188" s="200">
        <v>0.32503816432706867</v>
      </c>
      <c r="D188" s="200">
        <v>0.4477897922136801</v>
      </c>
      <c r="E188" s="200">
        <v>0.0390296981068916</v>
      </c>
      <c r="F188" s="200">
        <v>0.3699382612588147</v>
      </c>
      <c r="G188" s="200">
        <v>0.6569583846053096</v>
      </c>
      <c r="H188" s="200">
        <v>0.29901243753058293</v>
      </c>
      <c r="I188" s="200">
        <v>0.49354007860647964</v>
      </c>
      <c r="J188" s="201">
        <v>0.3759009738069753</v>
      </c>
      <c r="L188" s="145"/>
    </row>
    <row r="189" spans="2:12" ht="13.5">
      <c r="B189" s="127" t="s">
        <v>1231</v>
      </c>
      <c r="C189" s="200">
        <v>0.32503816432706867</v>
      </c>
      <c r="D189" s="200">
        <v>0.4477897922136801</v>
      </c>
      <c r="E189" s="200">
        <v>0.0390296981068916</v>
      </c>
      <c r="F189" s="200">
        <v>0.3699382612588147</v>
      </c>
      <c r="G189" s="200">
        <v>0.6569583846053096</v>
      </c>
      <c r="H189" s="200">
        <v>0.29901243753058293</v>
      </c>
      <c r="I189" s="200">
        <v>0.49354007860647964</v>
      </c>
      <c r="J189" s="201">
        <v>0.3759009738069753</v>
      </c>
      <c r="L189" s="145"/>
    </row>
    <row r="190" spans="2:12" ht="13.5">
      <c r="B190" s="127" t="s">
        <v>1232</v>
      </c>
      <c r="C190" s="200">
        <v>0.32503816432706867</v>
      </c>
      <c r="D190" s="200">
        <v>0.4477897922136801</v>
      </c>
      <c r="E190" s="200">
        <v>0.0390296981068916</v>
      </c>
      <c r="F190" s="200">
        <v>0.3699382612588147</v>
      </c>
      <c r="G190" s="200">
        <v>0.6569583846053096</v>
      </c>
      <c r="H190" s="200">
        <v>0.29901243753058293</v>
      </c>
      <c r="I190" s="200">
        <v>0.49354007860647964</v>
      </c>
      <c r="J190" s="201">
        <v>0.3759009738069753</v>
      </c>
      <c r="L190" s="145"/>
    </row>
    <row r="191" spans="2:12" ht="13.5">
      <c r="B191" s="127" t="s">
        <v>1233</v>
      </c>
      <c r="C191" s="200">
        <v>0.15552650767160472</v>
      </c>
      <c r="D191" s="200">
        <v>0.24102938217810418</v>
      </c>
      <c r="E191" s="200">
        <v>0.20277205772409423</v>
      </c>
      <c r="F191" s="200">
        <v>0.236537581757669</v>
      </c>
      <c r="G191" s="200">
        <v>0.23720518071094424</v>
      </c>
      <c r="H191" s="200">
        <v>0.3106919873383111</v>
      </c>
      <c r="I191" s="200">
        <v>0.2600365099602236</v>
      </c>
      <c r="J191" s="201">
        <v>0.23482845819156445</v>
      </c>
      <c r="L191" s="145"/>
    </row>
    <row r="192" spans="2:12" ht="13.5">
      <c r="B192" s="127" t="s">
        <v>1234</v>
      </c>
      <c r="C192" s="200">
        <v>0.6690153975008356</v>
      </c>
      <c r="D192" s="200">
        <v>0.7654270715004331</v>
      </c>
      <c r="E192" s="200">
        <v>0.3644553463176222</v>
      </c>
      <c r="F192" s="200">
        <v>0.7159766240042142</v>
      </c>
      <c r="G192" s="200">
        <v>1.0152531942280303</v>
      </c>
      <c r="H192" s="200">
        <v>0.6364037221851343</v>
      </c>
      <c r="I192" s="200">
        <v>0.732289141259511</v>
      </c>
      <c r="J192" s="201">
        <v>0.6998314995708258</v>
      </c>
      <c r="L192" s="145"/>
    </row>
    <row r="193" spans="2:12" ht="13.5">
      <c r="B193" s="127" t="s">
        <v>1235</v>
      </c>
      <c r="C193" s="200">
        <v>0.6401560216013314</v>
      </c>
      <c r="D193" s="200">
        <v>0.7380729631779042</v>
      </c>
      <c r="E193" s="200">
        <v>0.35933199044151876</v>
      </c>
      <c r="F193" s="200">
        <v>0.6913844779124674</v>
      </c>
      <c r="G193" s="200">
        <v>0.9715648323491759</v>
      </c>
      <c r="H193" s="200">
        <v>0.6235624386003723</v>
      </c>
      <c r="I193" s="200">
        <v>0.7087625822454576</v>
      </c>
      <c r="J193" s="201">
        <v>0.676119329475461</v>
      </c>
      <c r="L193" s="145"/>
    </row>
    <row r="194" spans="2:12" ht="13.5">
      <c r="B194" s="127" t="s">
        <v>1236</v>
      </c>
      <c r="C194" s="200">
        <v>0.47423588916838993</v>
      </c>
      <c r="D194" s="200">
        <v>0.5425779275074328</v>
      </c>
      <c r="E194" s="200">
        <v>0.2583465281498177</v>
      </c>
      <c r="F194" s="200">
        <v>0.5075246581421118</v>
      </c>
      <c r="G194" s="200">
        <v>0.719668789529133</v>
      </c>
      <c r="H194" s="200">
        <v>0.4511188923124348</v>
      </c>
      <c r="I194" s="200">
        <v>0.5190878914459172</v>
      </c>
      <c r="J194" s="201">
        <v>0.4960800823221767</v>
      </c>
      <c r="L194" s="145"/>
    </row>
    <row r="195" spans="2:12" ht="13.5">
      <c r="B195" s="127" t="s">
        <v>1237</v>
      </c>
      <c r="C195" s="200">
        <v>0.1767327261728971</v>
      </c>
      <c r="D195" s="200">
        <v>0.20907770739990328</v>
      </c>
      <c r="E195" s="200">
        <v>0.19460529991182082</v>
      </c>
      <c r="F195" s="200">
        <v>0.2073784990269334</v>
      </c>
      <c r="G195" s="200">
        <v>0.20763104580662348</v>
      </c>
      <c r="H195" s="200">
        <v>0.23543045482665745</v>
      </c>
      <c r="I195" s="200">
        <v>0.2162679357383111</v>
      </c>
      <c r="J195" s="201">
        <v>0.20673195269759237</v>
      </c>
      <c r="L195" s="145"/>
    </row>
    <row r="196" spans="2:12" ht="13.5">
      <c r="B196" s="127" t="s">
        <v>1238</v>
      </c>
      <c r="C196" s="200">
        <v>0.05726344051393119</v>
      </c>
      <c r="D196" s="200">
        <v>0.17926017776188372</v>
      </c>
      <c r="E196" s="200">
        <v>-0.012397143347100563</v>
      </c>
      <c r="F196" s="200">
        <v>0.13065966118342842</v>
      </c>
      <c r="G196" s="200">
        <v>0.23760784151736644</v>
      </c>
      <c r="H196" s="200">
        <v>0.15928689603388776</v>
      </c>
      <c r="I196" s="200">
        <v>0.2517824192643108</v>
      </c>
      <c r="J196" s="201">
        <v>0.14335189898967254</v>
      </c>
      <c r="L196" s="145"/>
    </row>
    <row r="197" spans="2:12" ht="13.5">
      <c r="B197" s="128" t="s">
        <v>1239</v>
      </c>
      <c r="C197" s="200">
        <v>0.061956520483433954</v>
      </c>
      <c r="D197" s="200">
        <v>0.18222308892892203</v>
      </c>
      <c r="E197" s="200">
        <v>-0.0021328862671278364</v>
      </c>
      <c r="F197" s="200">
        <v>0.1357225863520016</v>
      </c>
      <c r="G197" s="200">
        <v>0.23760984622724313</v>
      </c>
      <c r="H197" s="200">
        <v>0.16652440264249166</v>
      </c>
      <c r="I197" s="200">
        <v>0.25219868874774354</v>
      </c>
      <c r="J197" s="201">
        <v>0.1477288924449583</v>
      </c>
      <c r="L197" s="145"/>
    </row>
    <row r="198" spans="2:12" ht="13.5">
      <c r="B198" s="128" t="s">
        <v>1240</v>
      </c>
      <c r="C198" s="200">
        <v>0.06622295681934554</v>
      </c>
      <c r="D198" s="200">
        <v>0.18491664453532045</v>
      </c>
      <c r="E198" s="200">
        <v>0.007198256532847369</v>
      </c>
      <c r="F198" s="200">
        <v>0.14032524559615903</v>
      </c>
      <c r="G198" s="200">
        <v>0.23761166869076744</v>
      </c>
      <c r="H198" s="200">
        <v>0.17310395410485888</v>
      </c>
      <c r="I198" s="200">
        <v>0.25257711555086426</v>
      </c>
      <c r="J198" s="201">
        <v>0.15170797740430902</v>
      </c>
      <c r="L198" s="145"/>
    </row>
    <row r="199" spans="2:12" ht="13.5">
      <c r="B199" s="128" t="s">
        <v>1241</v>
      </c>
      <c r="C199" s="200">
        <v>0.07011839869126481</v>
      </c>
      <c r="D199" s="200">
        <v>0.18737597791507554</v>
      </c>
      <c r="E199" s="200">
        <v>0.015717995611085615</v>
      </c>
      <c r="F199" s="200">
        <v>0.144527673601694</v>
      </c>
      <c r="G199" s="200">
        <v>0.2376133326792026</v>
      </c>
      <c r="H199" s="200">
        <v>0.179111370657455</v>
      </c>
      <c r="I199" s="200">
        <v>0.25292263567545265</v>
      </c>
      <c r="J199" s="201">
        <v>0.15534105497589001</v>
      </c>
      <c r="L199" s="145"/>
    </row>
    <row r="200" spans="2:12" ht="13.5">
      <c r="B200" s="127" t="s">
        <v>1242</v>
      </c>
      <c r="C200" s="200">
        <v>0.07368922040719084</v>
      </c>
      <c r="D200" s="200">
        <v>0.18963036684651777</v>
      </c>
      <c r="E200" s="200">
        <v>0.023527756432804015</v>
      </c>
      <c r="F200" s="200">
        <v>0.14837989927343445</v>
      </c>
      <c r="G200" s="200">
        <v>0.23761485800193494</v>
      </c>
      <c r="H200" s="200">
        <v>0.18461816916400156</v>
      </c>
      <c r="I200" s="200">
        <v>0.2532393624563255</v>
      </c>
      <c r="J200" s="201">
        <v>0.15867137608317275</v>
      </c>
      <c r="L200" s="145"/>
    </row>
    <row r="201" spans="2:12" ht="13.5">
      <c r="B201" s="128" t="s">
        <v>1243</v>
      </c>
      <c r="C201" s="200">
        <v>0.07697437638584274</v>
      </c>
      <c r="D201" s="200">
        <v>0.19170440466344457</v>
      </c>
      <c r="E201" s="200">
        <v>0.030712736388784922</v>
      </c>
      <c r="F201" s="200">
        <v>0.1519239468914357</v>
      </c>
      <c r="G201" s="200">
        <v>0.2376162612988486</v>
      </c>
      <c r="H201" s="200">
        <v>0.18968442379002426</v>
      </c>
      <c r="I201" s="200">
        <v>0.2535307510947284</v>
      </c>
      <c r="J201" s="201">
        <v>0.16173527150187275</v>
      </c>
      <c r="L201" s="145"/>
    </row>
    <row r="202" spans="2:12" ht="13.5">
      <c r="B202" s="127" t="s">
        <v>1244</v>
      </c>
      <c r="C202" s="200">
        <v>0.08000682805844453</v>
      </c>
      <c r="D202" s="200">
        <v>0.1936189011098386</v>
      </c>
      <c r="E202" s="200">
        <v>0.037345025578921144</v>
      </c>
      <c r="F202" s="200">
        <v>0.15519537546189835</v>
      </c>
      <c r="G202" s="200">
        <v>0.23761755664984588</v>
      </c>
      <c r="H202" s="200">
        <v>0.1943609665217376</v>
      </c>
      <c r="I202" s="200">
        <v>0.253799725222485</v>
      </c>
      <c r="J202" s="201">
        <v>0.16456348265759588</v>
      </c>
      <c r="L202" s="145"/>
    </row>
    <row r="203" spans="2:12" ht="13.5">
      <c r="B203" s="127" t="s">
        <v>1245</v>
      </c>
      <c r="C203" s="200">
        <v>0.08281465368122394</v>
      </c>
      <c r="D203" s="200">
        <v>0.19539158300464785</v>
      </c>
      <c r="E203" s="200">
        <v>0.04348603408830655</v>
      </c>
      <c r="F203" s="200">
        <v>0.1582244759901045</v>
      </c>
      <c r="G203" s="200">
        <v>0.23761875604891738</v>
      </c>
      <c r="H203" s="200">
        <v>0.1986910986807314</v>
      </c>
      <c r="I203" s="200">
        <v>0.2540487753407781</v>
      </c>
      <c r="J203" s="201">
        <v>0.16718219669067283</v>
      </c>
      <c r="L203" s="145"/>
    </row>
    <row r="204" spans="2:12" ht="13.5">
      <c r="B204" s="127" t="s">
        <v>1246</v>
      </c>
      <c r="C204" s="200">
        <v>0.08542192033094771</v>
      </c>
      <c r="D204" s="200">
        <v>0.1970376447641136</v>
      </c>
      <c r="E204" s="200">
        <v>0.04918839913273586</v>
      </c>
      <c r="F204" s="200">
        <v>0.16103721219486733</v>
      </c>
      <c r="G204" s="200">
        <v>0.23761986977662666</v>
      </c>
      <c r="H204" s="200">
        <v>0.20271193568551138</v>
      </c>
      <c r="I204" s="200">
        <v>0.25428003616490746</v>
      </c>
      <c r="J204" s="201">
        <v>0.16961385972138715</v>
      </c>
      <c r="L204" s="145"/>
    </row>
    <row r="205" spans="2:12" ht="13.5">
      <c r="B205" s="127" t="s">
        <v>1247</v>
      </c>
      <c r="C205" s="200">
        <v>0.08784937548758706</v>
      </c>
      <c r="D205" s="200">
        <v>0.19857018502292648</v>
      </c>
      <c r="E205" s="200">
        <v>0.05449749762237691</v>
      </c>
      <c r="F205" s="200">
        <v>0.16365596659240522</v>
      </c>
      <c r="G205" s="200">
        <v>0.2376209066955284</v>
      </c>
      <c r="H205" s="200">
        <v>0.20645547358651342</v>
      </c>
      <c r="I205" s="200">
        <v>0.25449534796668305</v>
      </c>
      <c r="J205" s="201">
        <v>0.1718778218534315</v>
      </c>
      <c r="L205" s="145"/>
    </row>
    <row r="206" spans="2:12" ht="13.5">
      <c r="B206" s="127" t="s">
        <v>1248</v>
      </c>
      <c r="C206" s="200">
        <v>0.15552188770642913</v>
      </c>
      <c r="D206" s="200">
        <v>0.2410222223224074</v>
      </c>
      <c r="E206" s="200">
        <v>0.20276603431458487</v>
      </c>
      <c r="F206" s="200">
        <v>0.23653055533235542</v>
      </c>
      <c r="G206" s="200">
        <v>0.23719813445438798</v>
      </c>
      <c r="H206" s="200">
        <v>0.31068275813241353</v>
      </c>
      <c r="I206" s="200">
        <v>0.26002878549165304</v>
      </c>
      <c r="J206" s="201">
        <v>0.2348214825363188</v>
      </c>
      <c r="L206" s="145"/>
    </row>
    <row r="207" spans="2:12" ht="13.5">
      <c r="B207" s="127" t="s">
        <v>1249</v>
      </c>
      <c r="C207" s="200">
        <v>0.39735826509244593</v>
      </c>
      <c r="D207" s="200">
        <v>0.4987848224717526</v>
      </c>
      <c r="E207" s="200">
        <v>0.1769604126155564</v>
      </c>
      <c r="F207" s="200">
        <v>0.43869966684420447</v>
      </c>
      <c r="G207" s="200">
        <v>0.6581688988989434</v>
      </c>
      <c r="H207" s="200">
        <v>0.35260457228051034</v>
      </c>
      <c r="I207" s="200">
        <v>0.5312948748647421</v>
      </c>
      <c r="J207" s="201">
        <v>0.43626735900973646</v>
      </c>
      <c r="L207" s="145"/>
    </row>
    <row r="208" spans="2:12" ht="13.5">
      <c r="B208" s="127" t="s">
        <v>1250</v>
      </c>
      <c r="C208" s="200">
        <v>1.4685192261093465</v>
      </c>
      <c r="D208" s="200">
        <v>1.3677925207562722</v>
      </c>
      <c r="E208" s="200">
        <v>1.3691405066659608</v>
      </c>
      <c r="F208" s="200">
        <v>1.4544978183429405</v>
      </c>
      <c r="G208" s="200">
        <v>1.5028692030763824</v>
      </c>
      <c r="H208" s="200">
        <v>1.284944752861291</v>
      </c>
      <c r="I208" s="200">
        <v>1.1046635671318528</v>
      </c>
      <c r="J208" s="201">
        <v>1.3646325135634352</v>
      </c>
      <c r="L208" s="145"/>
    </row>
    <row r="209" spans="2:12" ht="13.5">
      <c r="B209" s="127" t="s">
        <v>1251</v>
      </c>
      <c r="C209" s="200">
        <v>0.14839820940332285</v>
      </c>
      <c r="D209" s="200">
        <v>0.22998220216160772</v>
      </c>
      <c r="E209" s="200">
        <v>0.1934783384117399</v>
      </c>
      <c r="F209" s="200">
        <v>0.2256962759271091</v>
      </c>
      <c r="G209" s="200">
        <v>0.22633327659502597</v>
      </c>
      <c r="H209" s="200">
        <v>0.2964519379186385</v>
      </c>
      <c r="I209" s="200">
        <v>0.24811816992038</v>
      </c>
      <c r="J209" s="201">
        <v>0.2240654871911177</v>
      </c>
      <c r="L209" s="145"/>
    </row>
    <row r="210" spans="2:12" ht="13.5">
      <c r="B210" s="127" t="s">
        <v>1252</v>
      </c>
      <c r="C210" s="200">
        <v>0.09011500030045047</v>
      </c>
      <c r="D210" s="200">
        <v>0.2000005559311519</v>
      </c>
      <c r="E210" s="200">
        <v>0.059452656212708586</v>
      </c>
      <c r="F210" s="200">
        <v>0.16610013736344054</v>
      </c>
      <c r="G210" s="200">
        <v>0.23762187448650343</v>
      </c>
      <c r="H210" s="200">
        <v>0.20994944229411533</v>
      </c>
      <c r="I210" s="200">
        <v>0.2546963056483402</v>
      </c>
      <c r="J210" s="201">
        <v>0.17399085317667293</v>
      </c>
      <c r="L210" s="145"/>
    </row>
    <row r="211" spans="2:12" ht="13.5">
      <c r="B211" s="128" t="s">
        <v>1253</v>
      </c>
      <c r="C211" s="200">
        <v>0.09223445577054847</v>
      </c>
      <c r="D211" s="200">
        <v>0.20133864484529818</v>
      </c>
      <c r="E211" s="200">
        <v>0.0640881271520511</v>
      </c>
      <c r="F211" s="200">
        <v>0.1683866196976348</v>
      </c>
      <c r="G211" s="200">
        <v>0.23762277983935093</v>
      </c>
      <c r="H211" s="200">
        <v>0.2132179936657429</v>
      </c>
      <c r="I211" s="200">
        <v>0.2548842983182776</v>
      </c>
      <c r="J211" s="201">
        <v>0.17596755989841487</v>
      </c>
      <c r="L211" s="145"/>
    </row>
    <row r="212" spans="2:12" ht="13.5">
      <c r="B212" s="127" t="s">
        <v>1254</v>
      </c>
      <c r="C212" s="200">
        <v>0.09422144527376537</v>
      </c>
      <c r="D212" s="200">
        <v>0.2025931032023104</v>
      </c>
      <c r="E212" s="200">
        <v>0.06843388115768473</v>
      </c>
      <c r="F212" s="200">
        <v>0.170530196885942</v>
      </c>
      <c r="G212" s="200">
        <v>0.2376236286076455</v>
      </c>
      <c r="H212" s="200">
        <v>0.21628226057664376</v>
      </c>
      <c r="I212" s="200">
        <v>0.2550605414463438</v>
      </c>
      <c r="J212" s="201">
        <v>0.17782072245004793</v>
      </c>
      <c r="L212" s="145"/>
    </row>
    <row r="213" spans="2:12" ht="13.5">
      <c r="B213" s="127" t="s">
        <v>1255</v>
      </c>
      <c r="C213" s="200">
        <v>0.09608801117072668</v>
      </c>
      <c r="D213" s="200">
        <v>0.2037715337801097</v>
      </c>
      <c r="E213" s="200">
        <v>0.0725162561326739</v>
      </c>
      <c r="F213" s="200">
        <v>0.17254386030526087</v>
      </c>
      <c r="G213" s="200">
        <v>0.23762442593543737</v>
      </c>
      <c r="H213" s="200">
        <v>0.21916081434142945</v>
      </c>
      <c r="I213" s="200">
        <v>0.25522610317270916</v>
      </c>
      <c r="J213" s="201">
        <v>0.1795615721197639</v>
      </c>
      <c r="L213" s="145"/>
    </row>
    <row r="214" spans="2:12" ht="13.5">
      <c r="B214" s="127" t="s">
        <v>1256</v>
      </c>
      <c r="C214" s="200">
        <v>0.09784477907374907</v>
      </c>
      <c r="D214" s="200">
        <v>0.2048806449121561</v>
      </c>
      <c r="E214" s="200">
        <v>0.07635849140325189</v>
      </c>
      <c r="F214" s="200">
        <v>0.17443907293520802</v>
      </c>
      <c r="G214" s="200">
        <v>0.2376251763615944</v>
      </c>
      <c r="H214" s="200">
        <v>0.22187004141416883</v>
      </c>
      <c r="I214" s="200">
        <v>0.2553819259739941</v>
      </c>
      <c r="J214" s="201">
        <v>0.1812000188677318</v>
      </c>
      <c r="L214" s="145"/>
    </row>
    <row r="215" spans="2:12" ht="13.5">
      <c r="B215" s="127" t="s">
        <v>1257</v>
      </c>
      <c r="C215" s="200">
        <v>0.09950116023945597</v>
      </c>
      <c r="D215" s="200">
        <v>0.2059263782652285</v>
      </c>
      <c r="E215" s="200">
        <v>0.07998117037265406</v>
      </c>
      <c r="F215" s="200">
        <v>0.1762259877005868</v>
      </c>
      <c r="G215" s="200">
        <v>0.2376258839062568</v>
      </c>
      <c r="H215" s="200">
        <v>0.22442445551132323</v>
      </c>
      <c r="I215" s="200">
        <v>0.25552884461520575</v>
      </c>
      <c r="J215" s="201">
        <v>0.18274484008724445</v>
      </c>
      <c r="L215" s="145"/>
    </row>
    <row r="216" spans="2:12" ht="13.5">
      <c r="B216" s="128" t="s">
        <v>1258</v>
      </c>
      <c r="C216" s="200">
        <v>0.1010655202292902</v>
      </c>
      <c r="D216" s="200">
        <v>0.2069140153209079</v>
      </c>
      <c r="E216" s="200">
        <v>0.08340258939931164</v>
      </c>
      <c r="F216" s="200">
        <v>0.17791362942344452</v>
      </c>
      <c r="G216" s="200">
        <v>0.23762655214288236</v>
      </c>
      <c r="H216" s="200">
        <v>0.22683695771419116</v>
      </c>
      <c r="I216" s="200">
        <v>0.2556676011096833</v>
      </c>
      <c r="J216" s="201">
        <v>0.184203837905673</v>
      </c>
      <c r="L216" s="145"/>
    </row>
    <row r="217" spans="2:12" ht="13.5">
      <c r="B217" s="127" t="s">
        <v>1259</v>
      </c>
      <c r="C217" s="200">
        <v>0.10254532021967395</v>
      </c>
      <c r="D217" s="200">
        <v>0.20784826658979386</v>
      </c>
      <c r="E217" s="200">
        <v>0.08663906685696068</v>
      </c>
      <c r="F217" s="200">
        <v>0.17951004726939102</v>
      </c>
      <c r="G217" s="200">
        <v>0.2376271842586093</v>
      </c>
      <c r="H217" s="200">
        <v>0.22911905439257982</v>
      </c>
      <c r="I217" s="200">
        <v>0.255798857253108</v>
      </c>
      <c r="J217" s="201">
        <v>0.18558397097715953</v>
      </c>
      <c r="L217" s="145"/>
    </row>
    <row r="218" spans="2:12" ht="13.5">
      <c r="B218" s="128" t="s">
        <v>1260</v>
      </c>
      <c r="C218" s="200">
        <v>0.10394723600003751</v>
      </c>
      <c r="D218" s="200">
        <v>0.20873334673926475</v>
      </c>
      <c r="E218" s="200">
        <v>0.08970520339578611</v>
      </c>
      <c r="F218" s="200">
        <v>0.18102244312344556</v>
      </c>
      <c r="G218" s="200">
        <v>0.23762778310508734</v>
      </c>
      <c r="H218" s="200">
        <v>0.23128104071947425</v>
      </c>
      <c r="I218" s="200">
        <v>0.2559232051784578</v>
      </c>
      <c r="J218" s="201">
        <v>0.18689146546593616</v>
      </c>
      <c r="L218" s="145"/>
    </row>
    <row r="219" spans="2:12" ht="13.5">
      <c r="B219" s="127" t="s">
        <v>1261</v>
      </c>
      <c r="C219" s="200">
        <v>0.10527725866345934</v>
      </c>
      <c r="D219" s="200">
        <v>0.20957303816312173</v>
      </c>
      <c r="E219" s="200">
        <v>0.09261410216338974</v>
      </c>
      <c r="F219" s="200">
        <v>0.18245728021575375</v>
      </c>
      <c r="G219" s="200">
        <v>0.23762835124148965</v>
      </c>
      <c r="H219" s="200">
        <v>0.23333215595268192</v>
      </c>
      <c r="I219" s="200">
        <v>0.256041176287123</v>
      </c>
      <c r="J219" s="201">
        <v>0.18813190895528845</v>
      </c>
      <c r="L219" s="145"/>
    </row>
    <row r="220" spans="2:12" ht="13.5">
      <c r="B220" s="127" t="s">
        <v>1262</v>
      </c>
      <c r="C220" s="200">
        <v>-0.04306938934873881</v>
      </c>
      <c r="D220" s="200">
        <v>0.12207916894331025</v>
      </c>
      <c r="E220" s="200">
        <v>-0.23776274686122723</v>
      </c>
      <c r="F220" s="200">
        <v>0.025386325212896146</v>
      </c>
      <c r="G220" s="200">
        <v>0.24779618510947546</v>
      </c>
      <c r="H220" s="200">
        <v>0.007613589744067239</v>
      </c>
      <c r="I220" s="200">
        <v>0.2535069767226282</v>
      </c>
      <c r="J220" s="201">
        <v>0.05365001564605875</v>
      </c>
      <c r="L220" s="145"/>
    </row>
    <row r="221" spans="2:12" ht="13.5">
      <c r="B221" s="127" t="s">
        <v>1263</v>
      </c>
      <c r="C221" s="200">
        <v>-0.03848204925035097</v>
      </c>
      <c r="D221" s="200">
        <v>0.10907646156018576</v>
      </c>
      <c r="E221" s="200">
        <v>-0.21243852938166635</v>
      </c>
      <c r="F221" s="200">
        <v>0.02268241625665638</v>
      </c>
      <c r="G221" s="200">
        <v>0.22140330159362132</v>
      </c>
      <c r="H221" s="200">
        <v>0.006802662864123983</v>
      </c>
      <c r="I221" s="200">
        <v>0.22650583421455966</v>
      </c>
      <c r="J221" s="201">
        <v>0.04793572826530425</v>
      </c>
      <c r="L221" s="145"/>
    </row>
    <row r="222" spans="2:12" ht="13.5">
      <c r="B222" s="127" t="s">
        <v>1264</v>
      </c>
      <c r="C222" s="200">
        <v>0.37618340685571705</v>
      </c>
      <c r="D222" s="200">
        <v>0.47621392088992875</v>
      </c>
      <c r="E222" s="200">
        <v>0.17921535449535367</v>
      </c>
      <c r="F222" s="200">
        <v>0.4209958039358325</v>
      </c>
      <c r="G222" s="200">
        <v>0.6213099791085696</v>
      </c>
      <c r="H222" s="200">
        <v>0.34892805498554225</v>
      </c>
      <c r="I222" s="200">
        <v>0.5075414117640137</v>
      </c>
      <c r="J222" s="201">
        <v>0.4186268474335654</v>
      </c>
      <c r="L222" s="145"/>
    </row>
    <row r="223" spans="2:12" ht="13.5">
      <c r="B223" s="127" t="s">
        <v>1265</v>
      </c>
      <c r="C223" s="200">
        <v>0.26624610085025235</v>
      </c>
      <c r="D223" s="200">
        <v>0.3406987519508601</v>
      </c>
      <c r="E223" s="200">
        <v>0.30555059480711516</v>
      </c>
      <c r="F223" s="200">
        <v>0.35035149912136543</v>
      </c>
      <c r="G223" s="200">
        <v>0.3476800268580746</v>
      </c>
      <c r="H223" s="200">
        <v>0.40736062731470296</v>
      </c>
      <c r="I223" s="200">
        <v>0.33556412034624156</v>
      </c>
      <c r="J223" s="201">
        <v>0.3362073887498017</v>
      </c>
      <c r="L223" s="145"/>
    </row>
    <row r="224" spans="2:12" ht="13.5">
      <c r="B224" s="127" t="s">
        <v>1266</v>
      </c>
      <c r="C224" s="200">
        <v>1.2552278306459212</v>
      </c>
      <c r="D224" s="200">
        <v>1.188630433965428</v>
      </c>
      <c r="E224" s="200">
        <v>1.1819966448840573</v>
      </c>
      <c r="F224" s="200">
        <v>1.259969800052372</v>
      </c>
      <c r="G224" s="200">
        <v>1.3004122548287174</v>
      </c>
      <c r="H224" s="200">
        <v>1.1337194983308194</v>
      </c>
      <c r="I224" s="200">
        <v>0.9732232120700203</v>
      </c>
      <c r="J224" s="201">
        <v>1.1847399535396195</v>
      </c>
      <c r="L224" s="145"/>
    </row>
    <row r="225" spans="2:12" ht="13.5">
      <c r="B225" s="127" t="s">
        <v>1267</v>
      </c>
      <c r="C225" s="200">
        <v>0.15013445824011332</v>
      </c>
      <c r="D225" s="200">
        <v>0.23267297809880486</v>
      </c>
      <c r="E225" s="200">
        <v>0.19574202165537352</v>
      </c>
      <c r="F225" s="200">
        <v>0.22833690682233343</v>
      </c>
      <c r="G225" s="200">
        <v>0.2289813603542245</v>
      </c>
      <c r="H225" s="200">
        <v>0.29992040518953794</v>
      </c>
      <c r="I225" s="200">
        <v>0.2510211354321808</v>
      </c>
      <c r="J225" s="201">
        <v>0.2266870379703669</v>
      </c>
      <c r="L225" s="145"/>
    </row>
    <row r="226" spans="2:12" ht="13.5">
      <c r="B226" s="127" t="s">
        <v>1268</v>
      </c>
      <c r="C226" s="200">
        <v>0.15551819193190602</v>
      </c>
      <c r="D226" s="200">
        <v>0.24101649474411024</v>
      </c>
      <c r="E226" s="200">
        <v>0.20276121584462659</v>
      </c>
      <c r="F226" s="200">
        <v>0.23652493449265738</v>
      </c>
      <c r="G226" s="200">
        <v>0.23719249775054405</v>
      </c>
      <c r="H226" s="200">
        <v>0.3106753751624714</v>
      </c>
      <c r="I226" s="200">
        <v>0.26002260624720797</v>
      </c>
      <c r="J226" s="201">
        <v>0.23481590231050337</v>
      </c>
      <c r="L226" s="145"/>
    </row>
    <row r="227" spans="2:12" ht="13.5">
      <c r="B227" s="128" t="s">
        <v>1269</v>
      </c>
      <c r="C227" s="200">
        <v>0.14142325304563017</v>
      </c>
      <c r="D227" s="200">
        <v>0.21917266591738305</v>
      </c>
      <c r="E227" s="200">
        <v>0.18438454292723347</v>
      </c>
      <c r="F227" s="200">
        <v>0.21508818516230171</v>
      </c>
      <c r="G227" s="200">
        <v>0.21569524576641044</v>
      </c>
      <c r="H227" s="200">
        <v>0.2825182163633054</v>
      </c>
      <c r="I227" s="200">
        <v>0.2364562137977041</v>
      </c>
      <c r="J227" s="201">
        <v>0.2135340461399955</v>
      </c>
      <c r="L227" s="145"/>
    </row>
    <row r="228" spans="2:12" ht="13.5">
      <c r="B228" s="127" t="s">
        <v>1270</v>
      </c>
      <c r="C228" s="200">
        <v>0.10654078019371006</v>
      </c>
      <c r="D228" s="200">
        <v>0.2103707450157859</v>
      </c>
      <c r="E228" s="200">
        <v>0.09537755599261316</v>
      </c>
      <c r="F228" s="200">
        <v>0.18382037545344654</v>
      </c>
      <c r="G228" s="200">
        <v>0.23762889097107187</v>
      </c>
      <c r="H228" s="200">
        <v>0.23528071542422907</v>
      </c>
      <c r="I228" s="200">
        <v>0.25615324884035484</v>
      </c>
      <c r="J228" s="201">
        <v>0.18931033027017305</v>
      </c>
      <c r="L228" s="145"/>
    </row>
    <row r="229" spans="2:12" ht="13.5">
      <c r="B229" s="128" t="s">
        <v>1271</v>
      </c>
      <c r="C229" s="200">
        <v>0.10774266652736325</v>
      </c>
      <c r="D229" s="200">
        <v>0.21112953933905185</v>
      </c>
      <c r="E229" s="200">
        <v>0.09800620719602082</v>
      </c>
      <c r="F229" s="200">
        <v>0.18511697824052015</v>
      </c>
      <c r="G229" s="200">
        <v>0.23762940437238178</v>
      </c>
      <c r="H229" s="200">
        <v>0.23713422321423747</v>
      </c>
      <c r="I229" s="200">
        <v>0.2562598544397706</v>
      </c>
      <c r="J229" s="201">
        <v>0.19043126761847798</v>
      </c>
      <c r="L229" s="145"/>
    </row>
    <row r="230" spans="2:12" ht="13.5">
      <c r="B230" s="128" t="s">
        <v>1272</v>
      </c>
      <c r="C230" s="200">
        <v>0.10888732017846145</v>
      </c>
      <c r="D230" s="200">
        <v>0.21185220059930504</v>
      </c>
      <c r="E230" s="200">
        <v>0.10050968453259954</v>
      </c>
      <c r="F230" s="200">
        <v>0.1863518380377331</v>
      </c>
      <c r="G230" s="200">
        <v>0.23762989332601017</v>
      </c>
      <c r="H230" s="200">
        <v>0.23889946872853104</v>
      </c>
      <c r="I230" s="200">
        <v>0.2563613835820713</v>
      </c>
      <c r="J230" s="201">
        <v>0.19149882699781595</v>
      </c>
      <c r="L230" s="145"/>
    </row>
    <row r="231" spans="2:12" ht="13.5">
      <c r="B231" s="128" t="s">
        <v>1273</v>
      </c>
      <c r="C231" s="200">
        <v>0.10997873412485744</v>
      </c>
      <c r="D231" s="200">
        <v>0.21254124970791863</v>
      </c>
      <c r="E231" s="200">
        <v>0.10289672106282577</v>
      </c>
      <c r="F231" s="200">
        <v>0.18752926249554083</v>
      </c>
      <c r="G231" s="200">
        <v>0.23763035953760944</v>
      </c>
      <c r="H231" s="200">
        <v>0.24058260980029939</v>
      </c>
      <c r="I231" s="200">
        <v>0.2564581904386835</v>
      </c>
      <c r="J231" s="201">
        <v>0.1925167324525336</v>
      </c>
      <c r="L231" s="145"/>
    </row>
    <row r="232" spans="2:12" ht="13.5">
      <c r="B232" s="128" t="s">
        <v>1274</v>
      </c>
      <c r="C232" s="200">
        <v>0.155525247653881</v>
      </c>
      <c r="D232" s="200">
        <v>0.24102742944800035</v>
      </c>
      <c r="E232" s="200">
        <v>0.2027704149405557</v>
      </c>
      <c r="F232" s="200">
        <v>0.23653566541845583</v>
      </c>
      <c r="G232" s="200">
        <v>0.23720325896309347</v>
      </c>
      <c r="H232" s="200">
        <v>0.3106894702277779</v>
      </c>
      <c r="I232" s="200">
        <v>0.2600344032414638</v>
      </c>
      <c r="J232" s="201">
        <v>0.23482655569903257</v>
      </c>
      <c r="L232" s="145"/>
    </row>
    <row r="233" spans="2:12" ht="13.5">
      <c r="B233" s="127" t="s">
        <v>1275</v>
      </c>
      <c r="C233" s="200">
        <v>-0.024278716763297657</v>
      </c>
      <c r="D233" s="200">
        <v>0.13333021536152942</v>
      </c>
      <c r="E233" s="200">
        <v>-0.19607679129215072</v>
      </c>
      <c r="F233" s="200">
        <v>0.0453631556573587</v>
      </c>
      <c r="G233" s="200">
        <v>0.24678787946941436</v>
      </c>
      <c r="H233" s="200">
        <v>0.036288293442513934</v>
      </c>
      <c r="I233" s="200">
        <v>0.2541183373594654</v>
      </c>
      <c r="J233" s="201">
        <v>0.07079033903354763</v>
      </c>
      <c r="L233" s="145"/>
    </row>
    <row r="234" spans="2:12" ht="13.5">
      <c r="B234" s="128" t="s">
        <v>1276</v>
      </c>
      <c r="C234" s="200">
        <v>0.39735826509244593</v>
      </c>
      <c r="D234" s="200">
        <v>0.4987848224717526</v>
      </c>
      <c r="E234" s="200">
        <v>0.1769604126155564</v>
      </c>
      <c r="F234" s="200">
        <v>0.43869966684420447</v>
      </c>
      <c r="G234" s="200">
        <v>0.6581688988989434</v>
      </c>
      <c r="H234" s="200">
        <v>0.35260457228051034</v>
      </c>
      <c r="I234" s="200">
        <v>0.5312948748647421</v>
      </c>
      <c r="J234" s="201">
        <v>0.43626735900973646</v>
      </c>
      <c r="L234" s="145"/>
    </row>
    <row r="235" spans="2:12" ht="13.5">
      <c r="B235" s="127" t="s">
        <v>1277</v>
      </c>
      <c r="C235" s="200">
        <v>-0.02191366672851676</v>
      </c>
      <c r="D235" s="200">
        <v>0.12034218829434845</v>
      </c>
      <c r="E235" s="200">
        <v>-0.17697646459093666</v>
      </c>
      <c r="F235" s="200">
        <v>0.04094421811995998</v>
      </c>
      <c r="G235" s="200">
        <v>0.2227476598559554</v>
      </c>
      <c r="H235" s="200">
        <v>0.03275336074796159</v>
      </c>
      <c r="I235" s="200">
        <v>0.2293640396562602</v>
      </c>
      <c r="J235" s="201">
        <v>0.06389447647929032</v>
      </c>
      <c r="L235" s="145"/>
    </row>
    <row r="236" spans="2:12" ht="13.5">
      <c r="B236" s="127" t="s">
        <v>1278</v>
      </c>
      <c r="C236" s="200">
        <v>0.2646605894101039</v>
      </c>
      <c r="D236" s="200">
        <v>0.3400146492876132</v>
      </c>
      <c r="E236" s="200">
        <v>0.30470525426739065</v>
      </c>
      <c r="F236" s="200">
        <v>0.3501462499330274</v>
      </c>
      <c r="G236" s="200">
        <v>0.34669775128923996</v>
      </c>
      <c r="H236" s="200">
        <v>0.40799637101962055</v>
      </c>
      <c r="I236" s="200">
        <v>0.335298319108467</v>
      </c>
      <c r="J236" s="201">
        <v>0.3356455977593518</v>
      </c>
      <c r="L236" s="145"/>
    </row>
    <row r="237" spans="2:12" ht="13.5">
      <c r="B237" s="127" t="s">
        <v>1279</v>
      </c>
      <c r="C237" s="200">
        <v>0.1005355408969435</v>
      </c>
      <c r="D237" s="200">
        <v>0.1558063617071496</v>
      </c>
      <c r="E237" s="200">
        <v>0.13107603846620675</v>
      </c>
      <c r="F237" s="200">
        <v>0.15290276931232064</v>
      </c>
      <c r="G237" s="200">
        <v>0.15333431903895298</v>
      </c>
      <c r="H237" s="200">
        <v>0.20083770584855914</v>
      </c>
      <c r="I237" s="200">
        <v>0.16809296095689005</v>
      </c>
      <c r="J237" s="201">
        <v>0.15179795660386036</v>
      </c>
      <c r="L237" s="145"/>
    </row>
    <row r="238" spans="2:12" ht="13.5">
      <c r="B238" s="127" t="s">
        <v>1280</v>
      </c>
      <c r="C238" s="200">
        <v>1.0353955119887561</v>
      </c>
      <c r="D238" s="200">
        <v>0.9992127765802907</v>
      </c>
      <c r="E238" s="200">
        <v>0.9862535764879086</v>
      </c>
      <c r="F238" s="200">
        <v>1.0553919968211478</v>
      </c>
      <c r="G238" s="200">
        <v>1.0878829428830203</v>
      </c>
      <c r="H238" s="200">
        <v>0.969212099511568</v>
      </c>
      <c r="I238" s="200">
        <v>0.8306700631267422</v>
      </c>
      <c r="J238" s="201">
        <v>0.9948598524856334</v>
      </c>
      <c r="L238" s="145"/>
    </row>
    <row r="239" spans="2:12" ht="13.5">
      <c r="B239" s="127" t="s">
        <v>1281</v>
      </c>
      <c r="C239" s="200">
        <v>0.15117489107615006</v>
      </c>
      <c r="D239" s="200">
        <v>0.23428540344945487</v>
      </c>
      <c r="E239" s="200">
        <v>0.19709851522193875</v>
      </c>
      <c r="F239" s="200">
        <v>0.2299192831689885</v>
      </c>
      <c r="G239" s="200">
        <v>0.23056820276832163</v>
      </c>
      <c r="H239" s="200">
        <v>0.3019988556759519</v>
      </c>
      <c r="I239" s="200">
        <v>0.25276071364030395</v>
      </c>
      <c r="J239" s="201">
        <v>0.22825798071444423</v>
      </c>
      <c r="L239" s="145"/>
    </row>
    <row r="240" spans="2:12" ht="13.5">
      <c r="B240" s="127" t="s">
        <v>1282</v>
      </c>
      <c r="C240" s="200">
        <v>0.5954623958856103</v>
      </c>
      <c r="D240" s="200">
        <v>0.6201232274380006</v>
      </c>
      <c r="E240" s="200">
        <v>0.5945146242147433</v>
      </c>
      <c r="F240" s="200">
        <v>0.645966897317194</v>
      </c>
      <c r="G240" s="200">
        <v>0.6625461757744233</v>
      </c>
      <c r="H240" s="200">
        <v>0.6399548123183101</v>
      </c>
      <c r="I240" s="200">
        <v>0.545355603994199</v>
      </c>
      <c r="J240" s="201">
        <v>0.6148462481346401</v>
      </c>
      <c r="L240" s="145"/>
    </row>
    <row r="241" spans="2:12" ht="13.5">
      <c r="B241" s="127" t="s">
        <v>1283</v>
      </c>
      <c r="C241" s="200">
        <v>0.155525247653881</v>
      </c>
      <c r="D241" s="200">
        <v>0.24102742944800035</v>
      </c>
      <c r="E241" s="200">
        <v>0.2027704149405557</v>
      </c>
      <c r="F241" s="200">
        <v>0.23653566541845583</v>
      </c>
      <c r="G241" s="200">
        <v>0.23720325896309347</v>
      </c>
      <c r="H241" s="200">
        <v>0.3106894702277779</v>
      </c>
      <c r="I241" s="200">
        <v>0.2600344032414638</v>
      </c>
      <c r="J241" s="201">
        <v>0.23482655569903257</v>
      </c>
      <c r="L241" s="145"/>
    </row>
    <row r="242" spans="2:12" ht="13.5">
      <c r="B242" s="127" t="s">
        <v>1284</v>
      </c>
      <c r="C242" s="200">
        <v>0.1266372737854897</v>
      </c>
      <c r="D242" s="200">
        <v>0.19625788759872484</v>
      </c>
      <c r="E242" s="200">
        <v>0.16510690669061745</v>
      </c>
      <c r="F242" s="200">
        <v>0.19260044445190436</v>
      </c>
      <c r="G242" s="200">
        <v>0.1931440361051249</v>
      </c>
      <c r="H242" s="200">
        <v>0.2529805809476365</v>
      </c>
      <c r="I242" s="200">
        <v>0.2117344187756639</v>
      </c>
      <c r="J242" s="201">
        <v>0.19120879262216592</v>
      </c>
      <c r="L242" s="145"/>
    </row>
    <row r="243" spans="2:12" ht="13.5">
      <c r="B243" s="127" t="s">
        <v>1285</v>
      </c>
      <c r="C243" s="200">
        <v>-0.008737696936772248</v>
      </c>
      <c r="D243" s="200">
        <v>0.14264462192101052</v>
      </c>
      <c r="E243" s="200">
        <v>-0.1616087553731976</v>
      </c>
      <c r="F243" s="200">
        <v>0.06188958576651218</v>
      </c>
      <c r="G243" s="200">
        <v>0.245969078063028</v>
      </c>
      <c r="H243" s="200">
        <v>0.060008522772272616</v>
      </c>
      <c r="I243" s="200">
        <v>0.25463967838399165</v>
      </c>
      <c r="J243" s="201">
        <v>0.08497214779954931</v>
      </c>
      <c r="L243" s="145"/>
    </row>
    <row r="244" spans="2:12" ht="13.5">
      <c r="B244" s="128" t="s">
        <v>1286</v>
      </c>
      <c r="C244" s="200">
        <v>0.34383785386415266</v>
      </c>
      <c r="D244" s="200">
        <v>0.39545309022286423</v>
      </c>
      <c r="E244" s="200">
        <v>0.3664894953770221</v>
      </c>
      <c r="F244" s="200">
        <v>0.4083285089007997</v>
      </c>
      <c r="G244" s="200">
        <v>0.4128896372379885</v>
      </c>
      <c r="H244" s="200">
        <v>0.44017185710586926</v>
      </c>
      <c r="I244" s="200">
        <v>0.3692948790493202</v>
      </c>
      <c r="J244" s="201">
        <v>0.39092361739400233</v>
      </c>
      <c r="L244" s="145"/>
    </row>
    <row r="245" spans="2:12" ht="13.5">
      <c r="B245" s="127" t="s">
        <v>1287</v>
      </c>
      <c r="C245" s="200">
        <v>0.888708898930612</v>
      </c>
      <c r="D245" s="200">
        <v>0.8728081082860197</v>
      </c>
      <c r="E245" s="200">
        <v>0.8556332568173669</v>
      </c>
      <c r="F245" s="200">
        <v>0.9188732888925335</v>
      </c>
      <c r="G245" s="200">
        <v>0.9460590535923609</v>
      </c>
      <c r="H245" s="200">
        <v>0.859418821603496</v>
      </c>
      <c r="I245" s="200">
        <v>0.7355302830906371</v>
      </c>
      <c r="J245" s="201">
        <v>0.8681473873161466</v>
      </c>
      <c r="L245" s="145"/>
    </row>
    <row r="246" spans="2:12" ht="13.5">
      <c r="B246" s="127" t="s">
        <v>1288</v>
      </c>
      <c r="C246" s="200">
        <v>0.15187656149191317</v>
      </c>
      <c r="D246" s="200">
        <v>0.2353728269976074</v>
      </c>
      <c r="E246" s="200">
        <v>0.1980133377571996</v>
      </c>
      <c r="F246" s="200">
        <v>0.23098644159632195</v>
      </c>
      <c r="G246" s="200">
        <v>0.23163837312231714</v>
      </c>
      <c r="H246" s="200">
        <v>0.30340056770044005</v>
      </c>
      <c r="I246" s="200">
        <v>0.25393388938242656</v>
      </c>
      <c r="J246" s="201">
        <v>0.22931742829260368</v>
      </c>
      <c r="L246" s="145"/>
    </row>
    <row r="247" spans="2:12" ht="13.5">
      <c r="B247" s="127" t="s">
        <v>1289</v>
      </c>
      <c r="C247" s="200">
        <v>0.1555218877064291</v>
      </c>
      <c r="D247" s="200">
        <v>0.2410222223224074</v>
      </c>
      <c r="E247" s="200">
        <v>0.2027660343145848</v>
      </c>
      <c r="F247" s="200">
        <v>0.23653055533235534</v>
      </c>
      <c r="G247" s="200">
        <v>0.23719813445438792</v>
      </c>
      <c r="H247" s="200">
        <v>0.3106827581324135</v>
      </c>
      <c r="I247" s="200">
        <v>0.260028785491653</v>
      </c>
      <c r="J247" s="201">
        <v>0.23482148253631868</v>
      </c>
      <c r="L247" s="145"/>
    </row>
    <row r="248" spans="2:12" ht="13.5">
      <c r="B248" s="146" t="s">
        <v>331</v>
      </c>
      <c r="C248" s="200">
        <v>0.05883629447708835</v>
      </c>
      <c r="D248" s="200">
        <v>0.09118237090107795</v>
      </c>
      <c r="E248" s="200">
        <v>0.07670947337910392</v>
      </c>
      <c r="F248" s="200">
        <v>0.08948310499312698</v>
      </c>
      <c r="G248" s="200">
        <v>0.0897356603240191</v>
      </c>
      <c r="H248" s="200">
        <v>0.1175360106285351</v>
      </c>
      <c r="I248" s="200">
        <v>0.09837284269971014</v>
      </c>
      <c r="J248" s="201">
        <v>0.08883653677180879</v>
      </c>
      <c r="L248" s="145"/>
    </row>
    <row r="249" spans="2:12" ht="13.5">
      <c r="B249" s="127" t="s">
        <v>1290</v>
      </c>
      <c r="C249" s="200">
        <v>0.0043311831894430755</v>
      </c>
      <c r="D249" s="200">
        <v>0.15046897998240502</v>
      </c>
      <c r="E249" s="200">
        <v>-0.13261554826861144</v>
      </c>
      <c r="F249" s="200">
        <v>0.0757830875692594</v>
      </c>
      <c r="G249" s="200">
        <v>0.24526659933768824</v>
      </c>
      <c r="H249" s="200">
        <v>0.0799513696974513</v>
      </c>
      <c r="I249" s="200">
        <v>0.25506362852637504</v>
      </c>
      <c r="J249" s="201">
        <v>0.09689275714771581</v>
      </c>
      <c r="L249" s="145"/>
    </row>
    <row r="250" spans="2:12" ht="13.5">
      <c r="B250" s="127" t="s">
        <v>1291</v>
      </c>
      <c r="C250" s="200">
        <v>-0.07304220249988222</v>
      </c>
      <c r="D250" s="200">
        <v>0.1043961630465899</v>
      </c>
      <c r="E250" s="200">
        <v>-0.304508953440907</v>
      </c>
      <c r="F250" s="200">
        <v>-0.006351719253794454</v>
      </c>
      <c r="G250" s="200">
        <v>0.2498418545435518</v>
      </c>
      <c r="H250" s="200">
        <v>-0.03799449103933273</v>
      </c>
      <c r="I250" s="200">
        <v>0.2529859200980825</v>
      </c>
      <c r="J250" s="201">
        <v>0.026475224493472543</v>
      </c>
      <c r="L250" s="145"/>
    </row>
    <row r="251" spans="2:12" ht="13.5">
      <c r="B251" s="127" t="s">
        <v>1567</v>
      </c>
      <c r="C251" s="200">
        <v>0.155516608082309</v>
      </c>
      <c r="D251" s="200">
        <v>0.24101404015102804</v>
      </c>
      <c r="E251" s="200">
        <v>0.20275915085617718</v>
      </c>
      <c r="F251" s="200">
        <v>0.23652252564313608</v>
      </c>
      <c r="G251" s="200">
        <v>0.23719008210233394</v>
      </c>
      <c r="H251" s="200">
        <v>0.31067221113991145</v>
      </c>
      <c r="I251" s="200">
        <v>0.26001995808949085</v>
      </c>
      <c r="J251" s="201">
        <v>0.23481351086634092</v>
      </c>
      <c r="L251" s="145"/>
    </row>
    <row r="252" spans="2:12" ht="13.5">
      <c r="B252" s="127" t="s">
        <v>1568</v>
      </c>
      <c r="C252" s="200">
        <v>0.7839412833509437</v>
      </c>
      <c r="D252" s="200">
        <v>0.7825264157768312</v>
      </c>
      <c r="E252" s="200">
        <v>0.7623406300886261</v>
      </c>
      <c r="F252" s="200">
        <v>0.8213678709575734</v>
      </c>
      <c r="G252" s="200">
        <v>0.8447645291402381</v>
      </c>
      <c r="H252" s="200">
        <v>0.7810014412216544</v>
      </c>
      <c r="I252" s="200">
        <v>0.6675788341250392</v>
      </c>
      <c r="J252" s="201">
        <v>0.7776458578087009</v>
      </c>
      <c r="L252" s="145"/>
    </row>
    <row r="253" spans="2:12" ht="13.5">
      <c r="B253" s="127" t="s">
        <v>1569</v>
      </c>
      <c r="C253" s="200">
        <v>0.1523969635489214</v>
      </c>
      <c r="D253" s="200">
        <v>0.2361793273695553</v>
      </c>
      <c r="E253" s="200">
        <v>0.1986918265725353</v>
      </c>
      <c r="F253" s="200">
        <v>0.23177791210478577</v>
      </c>
      <c r="G253" s="200">
        <v>0.232432077461359</v>
      </c>
      <c r="H253" s="200">
        <v>0.3044401637906977</v>
      </c>
      <c r="I253" s="200">
        <v>0.2548039888703304</v>
      </c>
      <c r="J253" s="201">
        <v>0.2301031799597407</v>
      </c>
      <c r="L253" s="145"/>
    </row>
    <row r="254" spans="2:12" ht="13.5">
      <c r="B254" s="127" t="s">
        <v>1570</v>
      </c>
      <c r="C254" s="200">
        <v>0.8004075554978594</v>
      </c>
      <c r="D254" s="200">
        <v>0.7989629693784657</v>
      </c>
      <c r="E254" s="200">
        <v>0.7783531919351375</v>
      </c>
      <c r="F254" s="200">
        <v>0.8386202687878144</v>
      </c>
      <c r="G254" s="200">
        <v>0.8625083614045956</v>
      </c>
      <c r="H254" s="200">
        <v>0.7974059635390893</v>
      </c>
      <c r="I254" s="200">
        <v>0.681600974552746</v>
      </c>
      <c r="J254" s="201">
        <v>0.7939798978708154</v>
      </c>
      <c r="L254" s="145"/>
    </row>
    <row r="255" spans="2:12" ht="13.5">
      <c r="B255" s="127" t="s">
        <v>1571</v>
      </c>
      <c r="C255" s="200">
        <v>0.686236913722289</v>
      </c>
      <c r="D255" s="200">
        <v>0.6849983842839178</v>
      </c>
      <c r="E255" s="200">
        <v>0.6673283985771793</v>
      </c>
      <c r="F255" s="200">
        <v>0.7189989413330136</v>
      </c>
      <c r="G255" s="200">
        <v>0.7394796212559507</v>
      </c>
      <c r="H255" s="200">
        <v>0.6836634707457808</v>
      </c>
      <c r="I255" s="200">
        <v>0.5843769788957619</v>
      </c>
      <c r="J255" s="201">
        <v>0.6807261012591276</v>
      </c>
      <c r="L255" s="145"/>
    </row>
    <row r="256" spans="2:12" ht="13.5">
      <c r="B256" s="127" t="s">
        <v>1572</v>
      </c>
      <c r="C256" s="200">
        <v>0.1535153890379202</v>
      </c>
      <c r="D256" s="200">
        <v>0.23791262292580115</v>
      </c>
      <c r="E256" s="200">
        <v>0.200150005253524</v>
      </c>
      <c r="F256" s="200">
        <v>0.23347890613149225</v>
      </c>
      <c r="G256" s="200">
        <v>0.234137872339682</v>
      </c>
      <c r="H256" s="200">
        <v>0.30667441853652266</v>
      </c>
      <c r="I256" s="200">
        <v>0.25667396888315175</v>
      </c>
      <c r="J256" s="201">
        <v>0.23179188330115627</v>
      </c>
      <c r="L256" s="145"/>
    </row>
    <row r="257" spans="2:12" ht="13.5">
      <c r="B257" s="127" t="s">
        <v>1250</v>
      </c>
      <c r="C257" s="200">
        <v>0.496433447446266</v>
      </c>
      <c r="D257" s="200">
        <v>0.5692746630274514</v>
      </c>
      <c r="E257" s="200">
        <v>0.3740030688742862</v>
      </c>
      <c r="F257" s="200">
        <v>0.5528819921854292</v>
      </c>
      <c r="G257" s="200">
        <v>0.6902786796010404</v>
      </c>
      <c r="H257" s="200">
        <v>0.536408180603077</v>
      </c>
      <c r="I257" s="200">
        <v>0.5401381318892968</v>
      </c>
      <c r="J257" s="201">
        <v>0.5370597376609781</v>
      </c>
      <c r="L257" s="145"/>
    </row>
    <row r="258" spans="2:12" ht="13.5">
      <c r="B258" s="127" t="s">
        <v>1573</v>
      </c>
      <c r="C258" s="200">
        <v>0.15552650767160472</v>
      </c>
      <c r="D258" s="200">
        <v>0.24102938217810418</v>
      </c>
      <c r="E258" s="200">
        <v>0.20277205772409423</v>
      </c>
      <c r="F258" s="200">
        <v>0.236537581757669</v>
      </c>
      <c r="G258" s="200">
        <v>0.23720518071094424</v>
      </c>
      <c r="H258" s="200">
        <v>0.3106919873383111</v>
      </c>
      <c r="I258" s="200">
        <v>0.2600365099602236</v>
      </c>
      <c r="J258" s="201">
        <v>0.23482845819156445</v>
      </c>
      <c r="L258" s="145"/>
    </row>
    <row r="259" spans="2:12" ht="13.5">
      <c r="B259" s="127" t="s">
        <v>1574</v>
      </c>
      <c r="C259" s="200">
        <v>0.7054331012428304</v>
      </c>
      <c r="D259" s="200">
        <v>0.7148828726218938</v>
      </c>
      <c r="E259" s="200">
        <v>0.6924370202571496</v>
      </c>
      <c r="F259" s="200">
        <v>0.7483098342879655</v>
      </c>
      <c r="G259" s="200">
        <v>0.7688666632405924</v>
      </c>
      <c r="H259" s="200">
        <v>0.7222562605913753</v>
      </c>
      <c r="I259" s="200">
        <v>0.6166732271684092</v>
      </c>
      <c r="J259" s="201">
        <v>0.7098369970586021</v>
      </c>
      <c r="L259" s="145"/>
    </row>
    <row r="260" spans="2:12" ht="13.5">
      <c r="B260" s="127" t="s">
        <v>1575</v>
      </c>
      <c r="C260" s="200">
        <v>0.15277623589101608</v>
      </c>
      <c r="D260" s="200">
        <v>0.2367671099904147</v>
      </c>
      <c r="E260" s="200">
        <v>0.1991863135535377</v>
      </c>
      <c r="F260" s="200">
        <v>0.2323547408651671</v>
      </c>
      <c r="G260" s="200">
        <v>0.2330105342517294</v>
      </c>
      <c r="H260" s="200">
        <v>0.30519782805945805</v>
      </c>
      <c r="I260" s="200">
        <v>0.2554381229330009</v>
      </c>
      <c r="J260" s="201">
        <v>0.2306758407920463</v>
      </c>
      <c r="L260" s="145"/>
    </row>
    <row r="261" spans="2:12" ht="13.5">
      <c r="B261" s="127" t="s">
        <v>1576</v>
      </c>
      <c r="C261" s="200">
        <v>-0.08302922808255232</v>
      </c>
      <c r="D261" s="200">
        <v>0.07877538931014025</v>
      </c>
      <c r="E261" s="200">
        <v>-0.3077742410822549</v>
      </c>
      <c r="F261" s="200">
        <v>-0.026423163969731413</v>
      </c>
      <c r="G261" s="200">
        <v>0.21777036615781317</v>
      </c>
      <c r="H261" s="200">
        <v>-0.0629761067312701</v>
      </c>
      <c r="I261" s="200">
        <v>0.2188019335356632</v>
      </c>
      <c r="J261" s="201">
        <v>0.005020707019686841</v>
      </c>
      <c r="L261" s="145"/>
    </row>
    <row r="262" spans="2:12" ht="13.5">
      <c r="B262" s="127" t="s">
        <v>1577</v>
      </c>
      <c r="C262" s="200">
        <v>0.7182998937428133</v>
      </c>
      <c r="D262" s="200">
        <v>0.7279220248357777</v>
      </c>
      <c r="E262" s="200">
        <v>0.7050667699006784</v>
      </c>
      <c r="F262" s="200">
        <v>0.7619586797228006</v>
      </c>
      <c r="G262" s="200">
        <v>0.7828904562815505</v>
      </c>
      <c r="H262" s="200">
        <v>0.7354299001901835</v>
      </c>
      <c r="I262" s="200">
        <v>0.6279210782265625</v>
      </c>
      <c r="J262" s="201">
        <v>0.7227841147000523</v>
      </c>
      <c r="L262" s="145"/>
    </row>
    <row r="263" spans="2:12" ht="13.5">
      <c r="B263" s="127" t="s">
        <v>1578</v>
      </c>
      <c r="C263" s="200">
        <v>0.05883497210515397</v>
      </c>
      <c r="D263" s="200">
        <v>0.09118032153666335</v>
      </c>
      <c r="E263" s="200">
        <v>0.07670774929950987</v>
      </c>
      <c r="F263" s="200">
        <v>0.08948109382047076</v>
      </c>
      <c r="G263" s="200">
        <v>0.08973364347506932</v>
      </c>
      <c r="H263" s="200">
        <v>0.11753336895432505</v>
      </c>
      <c r="I263" s="200">
        <v>0.09837063172623793</v>
      </c>
      <c r="J263" s="201">
        <v>0.08883454013106147</v>
      </c>
      <c r="L263" s="145"/>
    </row>
    <row r="264" spans="2:12" ht="13.5">
      <c r="B264" s="128" t="s">
        <v>1579</v>
      </c>
      <c r="C264" s="200">
        <v>0.5181513280087894</v>
      </c>
      <c r="D264" s="200">
        <v>0.6125347408972553</v>
      </c>
      <c r="E264" s="200">
        <v>0.2986041042588455</v>
      </c>
      <c r="F264" s="200">
        <v>0.5732211288734692</v>
      </c>
      <c r="G264" s="200">
        <v>0.7982256677371753</v>
      </c>
      <c r="H264" s="200">
        <v>0.5280567667506929</v>
      </c>
      <c r="I264" s="200">
        <v>0.5975280326863145</v>
      </c>
      <c r="J264" s="201">
        <v>0.560903109887506</v>
      </c>
      <c r="L264" s="145"/>
    </row>
    <row r="265" spans="2:12" ht="13.5">
      <c r="B265" s="127" t="s">
        <v>1580</v>
      </c>
      <c r="C265" s="200">
        <v>0.15552188770642913</v>
      </c>
      <c r="D265" s="200">
        <v>0.2410222223224074</v>
      </c>
      <c r="E265" s="200">
        <v>0.20276603431458487</v>
      </c>
      <c r="F265" s="200">
        <v>0.23653055533235542</v>
      </c>
      <c r="G265" s="200">
        <v>0.23719813445438798</v>
      </c>
      <c r="H265" s="200">
        <v>0.31068275813241353</v>
      </c>
      <c r="I265" s="200">
        <v>0.26002878549165304</v>
      </c>
      <c r="J265" s="201">
        <v>0.2348214825363188</v>
      </c>
      <c r="L265" s="145"/>
    </row>
    <row r="266" spans="2:12" ht="13.5">
      <c r="B266" s="127" t="s">
        <v>1581</v>
      </c>
      <c r="C266" s="200">
        <v>0.6443132285225512</v>
      </c>
      <c r="D266" s="200">
        <v>0.6622128129648159</v>
      </c>
      <c r="E266" s="200">
        <v>0.6380108493164397</v>
      </c>
      <c r="F266" s="200">
        <v>0.691425711039141</v>
      </c>
      <c r="G266" s="200">
        <v>0.7097720805463701</v>
      </c>
      <c r="H266" s="200">
        <v>0.6765068004464688</v>
      </c>
      <c r="I266" s="200">
        <v>0.5770297838909758</v>
      </c>
      <c r="J266" s="201">
        <v>0.6570387523895375</v>
      </c>
      <c r="L266" s="145"/>
    </row>
    <row r="267" spans="2:12" ht="13.5">
      <c r="B267" s="127" t="s">
        <v>1582</v>
      </c>
      <c r="C267" s="200">
        <v>0.15307253316746927</v>
      </c>
      <c r="D267" s="200">
        <v>0.23722630084188912</v>
      </c>
      <c r="E267" s="200">
        <v>0.1995726194594822</v>
      </c>
      <c r="F267" s="200">
        <v>0.23280537428002912</v>
      </c>
      <c r="G267" s="200">
        <v>0.2334624395253542</v>
      </c>
      <c r="H267" s="200">
        <v>0.3057897348092614</v>
      </c>
      <c r="I267" s="200">
        <v>0.25593352471905717</v>
      </c>
      <c r="J267" s="201">
        <v>0.23112321811464895</v>
      </c>
      <c r="L267" s="145"/>
    </row>
    <row r="268" spans="2:12" ht="13.5">
      <c r="B268" s="127" t="s">
        <v>1583</v>
      </c>
      <c r="C268" s="200">
        <v>-0.05846410982169446</v>
      </c>
      <c r="D268" s="200">
        <v>0.09548959309637615</v>
      </c>
      <c r="E268" s="200">
        <v>-0.25520704499865265</v>
      </c>
      <c r="F268" s="200">
        <v>0.0006580315290874342</v>
      </c>
      <c r="G268" s="200">
        <v>0.21978195755523103</v>
      </c>
      <c r="H268" s="200">
        <v>-0.024494804845842436</v>
      </c>
      <c r="I268" s="200">
        <v>0.2230587364555516</v>
      </c>
      <c r="J268" s="201">
        <v>0.02868890842429381</v>
      </c>
      <c r="L268" s="145"/>
    </row>
    <row r="269" spans="2:12" ht="13.5">
      <c r="B269" s="127" t="s">
        <v>1584</v>
      </c>
      <c r="C269" s="200">
        <v>0.6130325575962692</v>
      </c>
      <c r="D269" s="200">
        <v>0.6384210502088516</v>
      </c>
      <c r="E269" s="200">
        <v>0.6120568202610094</v>
      </c>
      <c r="F269" s="200">
        <v>0.6650272828663361</v>
      </c>
      <c r="G269" s="200">
        <v>0.6820957619944261</v>
      </c>
      <c r="H269" s="200">
        <v>0.6588378007616426</v>
      </c>
      <c r="I269" s="200">
        <v>0.5614472769834583</v>
      </c>
      <c r="J269" s="201">
        <v>0.6329883643817134</v>
      </c>
      <c r="L269" s="145"/>
    </row>
    <row r="270" spans="2:12" ht="13.5">
      <c r="B270" s="127" t="s">
        <v>1585</v>
      </c>
      <c r="C270" s="200">
        <v>0.09638802042368529</v>
      </c>
      <c r="D270" s="200">
        <v>0.14937868380062008</v>
      </c>
      <c r="E270" s="200">
        <v>0.12566859202247155</v>
      </c>
      <c r="F270" s="200">
        <v>0.14659487699401313</v>
      </c>
      <c r="G270" s="200">
        <v>0.14700862345117005</v>
      </c>
      <c r="H270" s="200">
        <v>0.19255229265659185</v>
      </c>
      <c r="I270" s="200">
        <v>0.1611584083523147</v>
      </c>
      <c r="J270" s="201">
        <v>0.14553564252869525</v>
      </c>
      <c r="L270" s="145"/>
    </row>
    <row r="271" spans="2:12" ht="13.5">
      <c r="B271" s="127" t="s">
        <v>1586</v>
      </c>
      <c r="C271" s="200">
        <v>0.6400552464441245</v>
      </c>
      <c r="D271" s="200">
        <v>0.6657674362146544</v>
      </c>
      <c r="E271" s="200">
        <v>0.6511485232143498</v>
      </c>
      <c r="F271" s="200">
        <v>0.7487023384985051</v>
      </c>
      <c r="G271" s="200">
        <v>0.7112838659025211</v>
      </c>
      <c r="H271" s="200">
        <v>0.733342899345005</v>
      </c>
      <c r="I271" s="200">
        <v>0.5647576817486185</v>
      </c>
      <c r="J271" s="201">
        <v>0.6735797130525397</v>
      </c>
      <c r="L271" s="145"/>
    </row>
    <row r="272" spans="2:12" ht="13.5">
      <c r="B272" s="127" t="s">
        <v>1587</v>
      </c>
      <c r="C272" s="200">
        <v>0.028650560523100155</v>
      </c>
      <c r="D272" s="200">
        <v>0.04440160719432144</v>
      </c>
      <c r="E272" s="200">
        <v>0.03735397392504041</v>
      </c>
      <c r="F272" s="200">
        <v>0.04357414310649467</v>
      </c>
      <c r="G272" s="200">
        <v>0.043697125898960874</v>
      </c>
      <c r="H272" s="200">
        <v>0.05723461370375606</v>
      </c>
      <c r="I272" s="200">
        <v>0.04790303516981332</v>
      </c>
      <c r="J272" s="201">
        <v>0.04325929421735528</v>
      </c>
      <c r="L272" s="145"/>
    </row>
    <row r="273" spans="2:12" ht="13.5">
      <c r="B273" s="127" t="s">
        <v>1588</v>
      </c>
      <c r="C273" s="200">
        <v>1.065946671400051</v>
      </c>
      <c r="D273" s="200">
        <v>1.0286963009626509</v>
      </c>
      <c r="E273" s="200">
        <v>1.0153547169567976</v>
      </c>
      <c r="F273" s="200">
        <v>1.086533187567045</v>
      </c>
      <c r="G273" s="200">
        <v>1.119982835942252</v>
      </c>
      <c r="H273" s="200">
        <v>0.9978104013321529</v>
      </c>
      <c r="I273" s="200">
        <v>0.8551804393288084</v>
      </c>
      <c r="J273" s="201">
        <v>1.0242149362128223</v>
      </c>
      <c r="L273" s="145"/>
    </row>
    <row r="274" spans="2:12" ht="13.5">
      <c r="B274" s="127" t="s">
        <v>570</v>
      </c>
      <c r="C274" s="200">
        <v>0.5005498101390384</v>
      </c>
      <c r="D274" s="200">
        <v>0.5329903131821137</v>
      </c>
      <c r="E274" s="200">
        <v>0.5161574246115734</v>
      </c>
      <c r="F274" s="200">
        <v>0.5940141073252797</v>
      </c>
      <c r="G274" s="200">
        <v>0.5662699945642059</v>
      </c>
      <c r="H274" s="200">
        <v>0.5941219424224944</v>
      </c>
      <c r="I274" s="200">
        <v>0.46077331016125644</v>
      </c>
      <c r="J274" s="201">
        <v>0.537839557486566</v>
      </c>
      <c r="L274" s="145"/>
    </row>
    <row r="275" spans="2:12" ht="13.5">
      <c r="B275" s="127" t="s">
        <v>1589</v>
      </c>
      <c r="C275" s="200">
        <v>0.35790718495885127</v>
      </c>
      <c r="D275" s="200">
        <v>0.38910778754548553</v>
      </c>
      <c r="E275" s="200">
        <v>0.3735665997967601</v>
      </c>
      <c r="F275" s="200">
        <v>0.4302524734445311</v>
      </c>
      <c r="G275" s="200">
        <v>0.4114003970638953</v>
      </c>
      <c r="H275" s="200">
        <v>0.4381960909304452</v>
      </c>
      <c r="I275" s="200">
        <v>0.34186927418103247</v>
      </c>
      <c r="J275" s="201">
        <v>0.3917571154172858</v>
      </c>
      <c r="L275" s="145"/>
    </row>
    <row r="276" spans="2:12" ht="13.5">
      <c r="B276" s="127" t="s">
        <v>1590</v>
      </c>
      <c r="C276" s="200">
        <v>0.0193803631683444</v>
      </c>
      <c r="D276" s="200">
        <v>0.030034989088269664</v>
      </c>
      <c r="E276" s="200">
        <v>0.025267693449294387</v>
      </c>
      <c r="F276" s="200">
        <v>0.0294752599158538</v>
      </c>
      <c r="G276" s="200">
        <v>0.029558450301589205</v>
      </c>
      <c r="H276" s="200">
        <v>0.038715738161016214</v>
      </c>
      <c r="I276" s="200">
        <v>0.03240349234034813</v>
      </c>
      <c r="J276" s="201">
        <v>0.0292622837749594</v>
      </c>
      <c r="L276" s="145"/>
    </row>
    <row r="277" spans="2:12" ht="13.5">
      <c r="B277" s="127" t="s">
        <v>1591</v>
      </c>
      <c r="C277" s="200">
        <v>1.492385954847186</v>
      </c>
      <c r="D277" s="200">
        <v>1.3537966321718746</v>
      </c>
      <c r="E277" s="200">
        <v>1.369631095440237</v>
      </c>
      <c r="F277" s="200">
        <v>1.4470620051656107</v>
      </c>
      <c r="G277" s="200">
        <v>1.497897747606631</v>
      </c>
      <c r="H277" s="200">
        <v>1.240056789621285</v>
      </c>
      <c r="I277" s="200">
        <v>1.0687345885156916</v>
      </c>
      <c r="J277" s="201">
        <v>1.3527949733383597</v>
      </c>
      <c r="L277" s="145"/>
    </row>
    <row r="278" spans="2:12" ht="13.5">
      <c r="B278" s="127" t="s">
        <v>1592</v>
      </c>
      <c r="C278" s="200">
        <v>0.34587860207975113</v>
      </c>
      <c r="D278" s="200">
        <v>0.4732114262141383</v>
      </c>
      <c r="E278" s="200">
        <v>0.018910157958721405</v>
      </c>
      <c r="F278" s="200">
        <v>0.3863428216804948</v>
      </c>
      <c r="G278" s="200">
        <v>0.7085596546571352</v>
      </c>
      <c r="H278" s="200">
        <v>0.29758706638992943</v>
      </c>
      <c r="I278" s="200">
        <v>0.5222494413032192</v>
      </c>
      <c r="J278" s="201">
        <v>0.3932484528976271</v>
      </c>
      <c r="L278" s="145"/>
    </row>
    <row r="279" spans="2:12" ht="13.5">
      <c r="B279" s="127" t="s">
        <v>1593</v>
      </c>
      <c r="C279" s="200">
        <v>0.17496732113055533</v>
      </c>
      <c r="D279" s="200">
        <v>0.2711580549503672</v>
      </c>
      <c r="E279" s="200">
        <v>0.22811856493960603</v>
      </c>
      <c r="F279" s="200">
        <v>0.2661047794773776</v>
      </c>
      <c r="G279" s="200">
        <v>0.26685582829981225</v>
      </c>
      <c r="H279" s="200">
        <v>0.3495284857556</v>
      </c>
      <c r="I279" s="200">
        <v>0.2925410737052515</v>
      </c>
      <c r="J279" s="201">
        <v>0.26418201546551</v>
      </c>
      <c r="L279" s="145"/>
    </row>
    <row r="280" spans="2:12" ht="13.5">
      <c r="B280" s="127" t="s">
        <v>499</v>
      </c>
      <c r="C280" s="200">
        <v>1.4527411345384151</v>
      </c>
      <c r="D280" s="200">
        <v>1.4714763887608073</v>
      </c>
      <c r="E280" s="200">
        <v>1.4556466620988087</v>
      </c>
      <c r="F280" s="200">
        <v>1.6720356842646127</v>
      </c>
      <c r="G280" s="200">
        <v>1.5822270175770363</v>
      </c>
      <c r="H280" s="200">
        <v>1.5982343580522427</v>
      </c>
      <c r="I280" s="200">
        <v>1.220439564508162</v>
      </c>
      <c r="J280" s="201">
        <v>1.4932572585428692</v>
      </c>
      <c r="L280" s="145"/>
    </row>
    <row r="281" spans="2:12" ht="13.5">
      <c r="B281" s="127" t="s">
        <v>1594</v>
      </c>
      <c r="C281" s="200">
        <v>0.8968089020637235</v>
      </c>
      <c r="D281" s="200">
        <v>0.9441567908004461</v>
      </c>
      <c r="E281" s="200">
        <v>0.9187160498454209</v>
      </c>
      <c r="F281" s="200">
        <v>1.056840085675455</v>
      </c>
      <c r="G281" s="200">
        <v>1.0058056365626658</v>
      </c>
      <c r="H281" s="200">
        <v>1.0464452621705196</v>
      </c>
      <c r="I281" s="200">
        <v>0.8088489179961476</v>
      </c>
      <c r="J281" s="201">
        <v>0.9539459493020541</v>
      </c>
      <c r="L281" s="145"/>
    </row>
    <row r="282" spans="2:12" ht="13.5">
      <c r="B282" s="127" t="s">
        <v>509</v>
      </c>
      <c r="C282" s="200">
        <v>1.0203922577876448</v>
      </c>
      <c r="D282" s="200">
        <v>1.0613832808569412</v>
      </c>
      <c r="E282" s="200">
        <v>1.0380774401101391</v>
      </c>
      <c r="F282" s="200">
        <v>1.1936001991010508</v>
      </c>
      <c r="G282" s="200">
        <v>1.1339467239560512</v>
      </c>
      <c r="H282" s="200">
        <v>1.1691137928364939</v>
      </c>
      <c r="I282" s="200">
        <v>0.9003509762382621</v>
      </c>
      <c r="J282" s="201">
        <v>1.0738378101266546</v>
      </c>
      <c r="L282" s="145"/>
    </row>
    <row r="283" spans="2:12" ht="13.5">
      <c r="B283" s="127" t="s">
        <v>1595</v>
      </c>
      <c r="C283" s="200">
        <v>0.8041985542453066</v>
      </c>
      <c r="D283" s="200">
        <v>0.8563184534397242</v>
      </c>
      <c r="E283" s="200">
        <v>0.8292742225200469</v>
      </c>
      <c r="F283" s="200">
        <v>0.9543611377649178</v>
      </c>
      <c r="G283" s="200">
        <v>0.9097866020856878</v>
      </c>
      <c r="H283" s="200">
        <v>0.9545343889129961</v>
      </c>
      <c r="I283" s="200">
        <v>0.7402924191771795</v>
      </c>
      <c r="J283" s="201">
        <v>0.8641093968779797</v>
      </c>
      <c r="L283" s="145"/>
    </row>
    <row r="284" spans="2:12" ht="13.5">
      <c r="B284" s="127" t="s">
        <v>502</v>
      </c>
      <c r="C284" s="200">
        <v>1.1934230534319024</v>
      </c>
      <c r="D284" s="200">
        <v>1.2255137394145807</v>
      </c>
      <c r="E284" s="200">
        <v>1.2051970024956045</v>
      </c>
      <c r="F284" s="200">
        <v>1.3850799586513034</v>
      </c>
      <c r="G284" s="200">
        <v>1.3133588638556166</v>
      </c>
      <c r="H284" s="200">
        <v>1.340863729041998</v>
      </c>
      <c r="I284" s="200">
        <v>1.0284642957704628</v>
      </c>
      <c r="J284" s="201">
        <v>1.2417000918087813</v>
      </c>
      <c r="L284" s="145"/>
    </row>
    <row r="285" spans="2:12" ht="13.5">
      <c r="B285" s="127" t="s">
        <v>1596</v>
      </c>
      <c r="C285" s="200">
        <v>1.0203922577876448</v>
      </c>
      <c r="D285" s="200">
        <v>1.0613832808569412</v>
      </c>
      <c r="E285" s="200">
        <v>1.0380774401101391</v>
      </c>
      <c r="F285" s="200">
        <v>1.1936001991010508</v>
      </c>
      <c r="G285" s="200">
        <v>1.1339467239560512</v>
      </c>
      <c r="H285" s="200">
        <v>1.1691137928364939</v>
      </c>
      <c r="I285" s="200">
        <v>0.9003509762382621</v>
      </c>
      <c r="J285" s="201">
        <v>1.0738378101266546</v>
      </c>
      <c r="L285" s="145"/>
    </row>
    <row r="286" spans="2:12" ht="13.5">
      <c r="B286" s="127" t="s">
        <v>1597</v>
      </c>
      <c r="C286" s="200">
        <v>0.26288662294841647</v>
      </c>
      <c r="D286" s="200">
        <v>0.3596665218085817</v>
      </c>
      <c r="E286" s="200">
        <v>0.014372752564910472</v>
      </c>
      <c r="F286" s="200">
        <v>0.2936416392377152</v>
      </c>
      <c r="G286" s="200">
        <v>0.5385440257080749</v>
      </c>
      <c r="H286" s="200">
        <v>0.22618241905099531</v>
      </c>
      <c r="I286" s="200">
        <v>0.3969380908080699</v>
      </c>
      <c r="J286" s="201">
        <v>0.2988902960181091</v>
      </c>
      <c r="L286" s="145"/>
    </row>
    <row r="287" spans="2:12" ht="13.5">
      <c r="B287" s="127" t="s">
        <v>1598</v>
      </c>
      <c r="C287" s="200">
        <v>0.7179292896542705</v>
      </c>
      <c r="D287" s="200">
        <v>0.8077957133570708</v>
      </c>
      <c r="E287" s="200">
        <v>0.3656658894133247</v>
      </c>
      <c r="F287" s="200">
        <v>0.7532206099998403</v>
      </c>
      <c r="G287" s="200">
        <v>1.089225564636847</v>
      </c>
      <c r="H287" s="200">
        <v>0.6478656526639849</v>
      </c>
      <c r="I287" s="200">
        <v>0.7664795063424156</v>
      </c>
      <c r="J287" s="201">
        <v>0.7354546037239648</v>
      </c>
      <c r="L287" s="145"/>
    </row>
    <row r="288" spans="2:12" ht="13.5">
      <c r="B288" s="127" t="s">
        <v>1599</v>
      </c>
      <c r="C288" s="200">
        <v>-0.11397387158381969</v>
      </c>
      <c r="D288" s="200">
        <v>0.05773303995047347</v>
      </c>
      <c r="E288" s="200">
        <v>-0.3740050916189352</v>
      </c>
      <c r="F288" s="200">
        <v>-0.060531285355193185</v>
      </c>
      <c r="G288" s="200">
        <v>0.21525713397034538</v>
      </c>
      <c r="H288" s="200">
        <v>-0.1114447424335422</v>
      </c>
      <c r="I288" s="200">
        <v>0.21346120882395406</v>
      </c>
      <c r="J288" s="201">
        <v>-0.02478622974953105</v>
      </c>
      <c r="L288" s="145"/>
    </row>
    <row r="289" spans="2:12" ht="13.5">
      <c r="B289" s="127" t="s">
        <v>1600</v>
      </c>
      <c r="C289" s="200">
        <v>1.524105846063064</v>
      </c>
      <c r="D289" s="200">
        <v>1.4440697245389258</v>
      </c>
      <c r="E289" s="200">
        <v>1.447734850910563</v>
      </c>
      <c r="F289" s="200">
        <v>1.5832557581784175</v>
      </c>
      <c r="G289" s="200">
        <v>1.5794166395301654</v>
      </c>
      <c r="H289" s="200">
        <v>1.4229673133355678</v>
      </c>
      <c r="I289" s="200">
        <v>1.1635370554410918</v>
      </c>
      <c r="J289" s="201">
        <v>1.4521553125711135</v>
      </c>
      <c r="L289" s="145"/>
    </row>
    <row r="290" spans="2:12" ht="13.5">
      <c r="B290" s="128" t="s">
        <v>1601</v>
      </c>
      <c r="C290" s="200">
        <v>-0.06624700155267968</v>
      </c>
      <c r="D290" s="200">
        <v>0.10820141179628481</v>
      </c>
      <c r="E290" s="200">
        <v>-0.2891808591261046</v>
      </c>
      <c r="F290" s="200">
        <v>0.0007456303681372634</v>
      </c>
      <c r="G290" s="200">
        <v>0.2490398934973535</v>
      </c>
      <c r="H290" s="200">
        <v>-0.027755615874492736</v>
      </c>
      <c r="I290" s="200">
        <v>0.25275288558017783</v>
      </c>
      <c r="J290" s="201">
        <v>0.03250804924123949</v>
      </c>
      <c r="L290" s="145"/>
    </row>
    <row r="291" spans="2:12" ht="13.5">
      <c r="B291" s="127" t="s">
        <v>1602</v>
      </c>
      <c r="C291" s="200">
        <v>0.155516608082309</v>
      </c>
      <c r="D291" s="200">
        <v>0.24101404015102804</v>
      </c>
      <c r="E291" s="200">
        <v>0.20275915085617718</v>
      </c>
      <c r="F291" s="200">
        <v>0.23652252564313608</v>
      </c>
      <c r="G291" s="200">
        <v>0.23719008210233394</v>
      </c>
      <c r="H291" s="200">
        <v>0.31067221113991145</v>
      </c>
      <c r="I291" s="200">
        <v>0.26001995808949085</v>
      </c>
      <c r="J291" s="201">
        <v>0.23481351086634092</v>
      </c>
      <c r="L291" s="145"/>
    </row>
    <row r="292" spans="2:12" ht="13.5">
      <c r="B292" s="127" t="s">
        <v>492</v>
      </c>
      <c r="C292" s="200">
        <v>0.1555218877064291</v>
      </c>
      <c r="D292" s="200">
        <v>0.2410222223224074</v>
      </c>
      <c r="E292" s="200">
        <v>0.2027660343145848</v>
      </c>
      <c r="F292" s="200">
        <v>0.23653055533235534</v>
      </c>
      <c r="G292" s="200">
        <v>0.23719813445438792</v>
      </c>
      <c r="H292" s="200">
        <v>0.3106827581324135</v>
      </c>
      <c r="I292" s="200">
        <v>0.260028785491653</v>
      </c>
      <c r="J292" s="201">
        <v>0.23482148253631868</v>
      </c>
      <c r="L292" s="145"/>
    </row>
    <row r="293" spans="2:12" ht="13.5">
      <c r="B293" s="127" t="s">
        <v>494</v>
      </c>
      <c r="C293" s="200">
        <v>0.1306781356766481</v>
      </c>
      <c r="D293" s="200">
        <v>0.20252026987473845</v>
      </c>
      <c r="E293" s="200">
        <v>0.1703752940087406</v>
      </c>
      <c r="F293" s="200">
        <v>0.1987461215731931</v>
      </c>
      <c r="G293" s="200">
        <v>0.19930705866295215</v>
      </c>
      <c r="H293" s="200">
        <v>0.2610529245649353</v>
      </c>
      <c r="I293" s="200">
        <v>0.21849064084442407</v>
      </c>
      <c r="J293" s="201">
        <v>0.19731006360080455</v>
      </c>
      <c r="L293" s="145"/>
    </row>
    <row r="294" spans="2:12" ht="13.5">
      <c r="B294" s="127" t="s">
        <v>493</v>
      </c>
      <c r="C294" s="200">
        <v>0.13336786294449843</v>
      </c>
      <c r="D294" s="200">
        <v>0.20668871235636652</v>
      </c>
      <c r="E294" s="200">
        <v>0.17388210156832548</v>
      </c>
      <c r="F294" s="200">
        <v>0.20283688136102535</v>
      </c>
      <c r="G294" s="200">
        <v>0.20340936412962393</v>
      </c>
      <c r="H294" s="200">
        <v>0.26642613536197185</v>
      </c>
      <c r="I294" s="200">
        <v>0.22298779892987083</v>
      </c>
      <c r="J294" s="201">
        <v>0.20137126523595464</v>
      </c>
      <c r="L294" s="145"/>
    </row>
    <row r="295" spans="2:12" ht="13.5">
      <c r="B295" s="127" t="s">
        <v>1603</v>
      </c>
      <c r="C295" s="200">
        <v>1.0454859071756535</v>
      </c>
      <c r="D295" s="200">
        <v>1.0874849880316555</v>
      </c>
      <c r="E295" s="200">
        <v>1.063606006326629</v>
      </c>
      <c r="F295" s="200">
        <v>1.2229534058478748</v>
      </c>
      <c r="G295" s="200">
        <v>1.161832922913821</v>
      </c>
      <c r="H295" s="200">
        <v>1.197864825969312</v>
      </c>
      <c r="I295" s="200">
        <v>0.9224925512565393</v>
      </c>
      <c r="J295" s="201">
        <v>1.1002458010744978</v>
      </c>
      <c r="L295" s="145"/>
    </row>
    <row r="296" spans="2:12" ht="13.5">
      <c r="B296" s="127" t="s">
        <v>1604</v>
      </c>
      <c r="C296" s="200">
        <v>0.4789255474447896</v>
      </c>
      <c r="D296" s="200">
        <v>0.5479434114921835</v>
      </c>
      <c r="E296" s="200">
        <v>0.26090128404575263</v>
      </c>
      <c r="F296" s="200">
        <v>0.5125435048129253</v>
      </c>
      <c r="G296" s="200">
        <v>0.7267855024818372</v>
      </c>
      <c r="H296" s="200">
        <v>0.4555799495527106</v>
      </c>
      <c r="I296" s="200">
        <v>0.5242210854573763</v>
      </c>
      <c r="J296" s="201">
        <v>0.5009857550410821</v>
      </c>
      <c r="L296" s="145"/>
    </row>
    <row r="297" spans="2:12" ht="13.5">
      <c r="B297" s="127" t="s">
        <v>1605</v>
      </c>
      <c r="C297" s="200">
        <v>0.1555292797824644</v>
      </c>
      <c r="D297" s="200">
        <v>0.2410336782957104</v>
      </c>
      <c r="E297" s="200">
        <v>0.20277567194157825</v>
      </c>
      <c r="F297" s="200">
        <v>0.23654179781324003</v>
      </c>
      <c r="G297" s="200">
        <v>0.2372094086658264</v>
      </c>
      <c r="H297" s="200">
        <v>0.3106975251250525</v>
      </c>
      <c r="I297" s="200">
        <v>0.2600411448616559</v>
      </c>
      <c r="J297" s="201">
        <v>0.23483264378364685</v>
      </c>
      <c r="L297" s="145"/>
    </row>
    <row r="298" spans="2:12" ht="13.5">
      <c r="B298" s="127" t="s">
        <v>1606</v>
      </c>
      <c r="C298" s="200">
        <v>0.4789255474447896</v>
      </c>
      <c r="D298" s="200">
        <v>0.5479434114921835</v>
      </c>
      <c r="E298" s="200">
        <v>0.26090128404575263</v>
      </c>
      <c r="F298" s="200">
        <v>0.5125435048129253</v>
      </c>
      <c r="G298" s="200">
        <v>0.7267855024818372</v>
      </c>
      <c r="H298" s="200">
        <v>0.4555799495527106</v>
      </c>
      <c r="I298" s="200">
        <v>0.5242210854573763</v>
      </c>
      <c r="J298" s="201">
        <v>0.5009857550410821</v>
      </c>
      <c r="L298" s="145"/>
    </row>
    <row r="299" spans="2:12" ht="13.5">
      <c r="B299" s="127" t="s">
        <v>1607</v>
      </c>
      <c r="C299" s="200">
        <v>0.36498985249132276</v>
      </c>
      <c r="D299" s="200">
        <v>0.5028293540408116</v>
      </c>
      <c r="E299" s="200">
        <v>0.04382698808402323</v>
      </c>
      <c r="F299" s="200">
        <v>0.41540879264837344</v>
      </c>
      <c r="G299" s="200">
        <v>0.7377076608417853</v>
      </c>
      <c r="H299" s="200">
        <v>0.335765203736322</v>
      </c>
      <c r="I299" s="200">
        <v>0.5542029837083143</v>
      </c>
      <c r="J299" s="201">
        <v>0.4221044050787075</v>
      </c>
      <c r="L299" s="145"/>
    </row>
    <row r="300" spans="2:12" ht="13.5">
      <c r="B300" s="127" t="s">
        <v>1608</v>
      </c>
      <c r="C300" s="200">
        <v>1.2286370924424446</v>
      </c>
      <c r="D300" s="200">
        <v>1.2616746703632493</v>
      </c>
      <c r="E300" s="200">
        <v>1.2407584525105215</v>
      </c>
      <c r="F300" s="200">
        <v>1.4259491705844964</v>
      </c>
      <c r="G300" s="200">
        <v>1.352111819174903</v>
      </c>
      <c r="H300" s="200">
        <v>1.380428263618839</v>
      </c>
      <c r="I300" s="200">
        <v>1.058810937498276</v>
      </c>
      <c r="J300" s="201">
        <v>1.2783386294561043</v>
      </c>
      <c r="L300" s="145"/>
    </row>
    <row r="301" spans="2:12" ht="13.5">
      <c r="B301" s="127" t="s">
        <v>1609</v>
      </c>
      <c r="C301" s="200">
        <v>0.15779050113771034</v>
      </c>
      <c r="D301" s="200">
        <v>0.24453803774145635</v>
      </c>
      <c r="E301" s="200">
        <v>0.20572380286817912</v>
      </c>
      <c r="F301" s="200">
        <v>0.23998085035287556</v>
      </c>
      <c r="G301" s="200">
        <v>0.24065816751876176</v>
      </c>
      <c r="H301" s="200">
        <v>0.315214718799565</v>
      </c>
      <c r="I301" s="200">
        <v>0.26382185156091037</v>
      </c>
      <c r="J301" s="201">
        <v>0.23824684713992264</v>
      </c>
      <c r="L301" s="145"/>
    </row>
    <row r="302" spans="2:12" ht="13.5">
      <c r="B302" s="127" t="s">
        <v>328</v>
      </c>
      <c r="C302" s="200">
        <v>0.15779050113771034</v>
      </c>
      <c r="D302" s="200">
        <v>0.24453803774145635</v>
      </c>
      <c r="E302" s="200">
        <v>0.20572380286817912</v>
      </c>
      <c r="F302" s="200">
        <v>0.23998085035287556</v>
      </c>
      <c r="G302" s="200">
        <v>0.24065816751876176</v>
      </c>
      <c r="H302" s="200">
        <v>0.315214718799565</v>
      </c>
      <c r="I302" s="200">
        <v>0.26382185156091037</v>
      </c>
      <c r="J302" s="201">
        <v>0.23824684713992264</v>
      </c>
      <c r="L302" s="145"/>
    </row>
    <row r="303" spans="2:12" ht="13.5">
      <c r="B303" s="127" t="s">
        <v>1610</v>
      </c>
      <c r="C303" s="200">
        <v>0.06808532079365937</v>
      </c>
      <c r="D303" s="200">
        <v>0.10551617889437061</v>
      </c>
      <c r="E303" s="200">
        <v>0.08876815151849492</v>
      </c>
      <c r="F303" s="200">
        <v>0.10354978951711938</v>
      </c>
      <c r="G303" s="200">
        <v>0.10384204637786772</v>
      </c>
      <c r="H303" s="200">
        <v>0.1360125932398248</v>
      </c>
      <c r="I303" s="200">
        <v>0.11383698807208448</v>
      </c>
      <c r="J303" s="201">
        <v>0.1028015812019173</v>
      </c>
      <c r="L303" s="145"/>
    </row>
    <row r="304" spans="2:12" ht="13.5">
      <c r="B304" s="127" t="s">
        <v>559</v>
      </c>
      <c r="C304" s="200">
        <v>0.4259120953898316</v>
      </c>
      <c r="D304" s="200">
        <v>0.4717268339971337</v>
      </c>
      <c r="E304" s="200">
        <v>0.4494292770166327</v>
      </c>
      <c r="F304" s="200">
        <v>0.5179884846493177</v>
      </c>
      <c r="G304" s="200">
        <v>0.49662399416346437</v>
      </c>
      <c r="H304" s="200">
        <v>0.5359772668684079</v>
      </c>
      <c r="I304" s="200">
        <v>0.42028559453946324</v>
      </c>
      <c r="J304" s="201">
        <v>0.4739919352320358</v>
      </c>
      <c r="L304" s="145"/>
    </row>
    <row r="305" spans="2:12" ht="13.5">
      <c r="B305" s="127" t="s">
        <v>1611</v>
      </c>
      <c r="C305" s="200">
        <v>0.2915109744818223</v>
      </c>
      <c r="D305" s="200">
        <v>0.40025211015700113</v>
      </c>
      <c r="E305" s="200">
        <v>0.025727075750131428</v>
      </c>
      <c r="F305" s="200">
        <v>0.32878008987809826</v>
      </c>
      <c r="G305" s="200">
        <v>0.5930813103201877</v>
      </c>
      <c r="H305" s="200">
        <v>0.2597233514408513</v>
      </c>
      <c r="I305" s="200">
        <v>0.4414286403913831</v>
      </c>
      <c r="J305" s="201">
        <v>0.3343576503456393</v>
      </c>
      <c r="L305" s="145"/>
    </row>
    <row r="306" spans="2:12" ht="13.5">
      <c r="B306" s="127" t="s">
        <v>1612</v>
      </c>
      <c r="C306" s="200">
        <v>0.2683536056719093</v>
      </c>
      <c r="D306" s="200">
        <v>0.36845644363594693</v>
      </c>
      <c r="E306" s="200">
        <v>0.02368334006366069</v>
      </c>
      <c r="F306" s="200">
        <v>0.30266209616552114</v>
      </c>
      <c r="G306" s="200">
        <v>0.5459674661098134</v>
      </c>
      <c r="H306" s="200">
        <v>0.23909116272633185</v>
      </c>
      <c r="I306" s="200">
        <v>0.4063619474582184</v>
      </c>
      <c r="J306" s="201">
        <v>0.3077965802616288</v>
      </c>
      <c r="L306" s="145"/>
    </row>
    <row r="307" spans="2:12" ht="13.5">
      <c r="B307" s="127" t="s">
        <v>1613</v>
      </c>
      <c r="C307" s="200">
        <v>0.2915109744818223</v>
      </c>
      <c r="D307" s="200">
        <v>0.40025211015700113</v>
      </c>
      <c r="E307" s="200">
        <v>0.025727075750131428</v>
      </c>
      <c r="F307" s="200">
        <v>0.32878008987809826</v>
      </c>
      <c r="G307" s="200">
        <v>0.5930813103201877</v>
      </c>
      <c r="H307" s="200">
        <v>0.2597233514408513</v>
      </c>
      <c r="I307" s="200">
        <v>0.4414286403913831</v>
      </c>
      <c r="J307" s="201">
        <v>0.3343576503456393</v>
      </c>
      <c r="L307" s="145"/>
    </row>
    <row r="308" spans="2:12" ht="13.5">
      <c r="B308" s="127" t="s">
        <v>1614</v>
      </c>
      <c r="C308" s="200">
        <v>0.2915109744818223</v>
      </c>
      <c r="D308" s="200">
        <v>0.40025211015700113</v>
      </c>
      <c r="E308" s="200">
        <v>0.025727075750131428</v>
      </c>
      <c r="F308" s="200">
        <v>0.32878008987809826</v>
      </c>
      <c r="G308" s="200">
        <v>0.5930813103201877</v>
      </c>
      <c r="H308" s="200">
        <v>0.2597233514408513</v>
      </c>
      <c r="I308" s="200">
        <v>0.4414286403913831</v>
      </c>
      <c r="J308" s="201">
        <v>0.3343576503456393</v>
      </c>
      <c r="L308" s="145"/>
    </row>
    <row r="309" spans="2:12" ht="13.5">
      <c r="B309" s="127" t="s">
        <v>1615</v>
      </c>
      <c r="C309" s="200">
        <v>0.4134636765633749</v>
      </c>
      <c r="D309" s="200">
        <v>0.47275359223940916</v>
      </c>
      <c r="E309" s="200">
        <v>0.4446207214397416</v>
      </c>
      <c r="F309" s="200">
        <v>0.5130566893865832</v>
      </c>
      <c r="G309" s="200">
        <v>0.49414093506722756</v>
      </c>
      <c r="H309" s="200">
        <v>0.5450781374459002</v>
      </c>
      <c r="I309" s="200">
        <v>0.4309564199435922</v>
      </c>
      <c r="J309" s="201">
        <v>0.4734385960122612</v>
      </c>
      <c r="L309" s="145"/>
    </row>
    <row r="310" spans="2:12" ht="13.5">
      <c r="B310" s="127" t="s">
        <v>1616</v>
      </c>
      <c r="C310" s="200">
        <v>0.07053379954754667</v>
      </c>
      <c r="D310" s="200">
        <v>0.10931074311471423</v>
      </c>
      <c r="E310" s="200">
        <v>0.09196042454418246</v>
      </c>
      <c r="F310" s="200">
        <v>0.10727363860304129</v>
      </c>
      <c r="G310" s="200">
        <v>0.10757640558118173</v>
      </c>
      <c r="H310" s="200">
        <v>0.14090386702581598</v>
      </c>
      <c r="I310" s="200">
        <v>0.1179307845534984</v>
      </c>
      <c r="J310" s="201">
        <v>0.10649852328142581</v>
      </c>
      <c r="L310" s="145"/>
    </row>
    <row r="311" spans="2:12" ht="13.5">
      <c r="B311" s="127" t="s">
        <v>1617</v>
      </c>
      <c r="C311" s="200">
        <v>0.014839820940332284</v>
      </c>
      <c r="D311" s="200">
        <v>0.022998220216160773</v>
      </c>
      <c r="E311" s="200">
        <v>0.01934783384117399</v>
      </c>
      <c r="F311" s="200">
        <v>0.022569627592710913</v>
      </c>
      <c r="G311" s="200">
        <v>0.022633327659502593</v>
      </c>
      <c r="H311" s="200">
        <v>0.02964519379186385</v>
      </c>
      <c r="I311" s="200">
        <v>0.024811816992038004</v>
      </c>
      <c r="J311" s="201">
        <v>0.02240654871911177</v>
      </c>
      <c r="L311" s="145"/>
    </row>
    <row r="312" spans="2:12" ht="13.5">
      <c r="B312" s="127" t="s">
        <v>1618</v>
      </c>
      <c r="C312" s="200">
        <v>0.15551819193190602</v>
      </c>
      <c r="D312" s="200">
        <v>0.24101649474411024</v>
      </c>
      <c r="E312" s="200">
        <v>0.20276121584462659</v>
      </c>
      <c r="F312" s="200">
        <v>0.23652493449265738</v>
      </c>
      <c r="G312" s="200">
        <v>0.23719249775054405</v>
      </c>
      <c r="H312" s="200">
        <v>0.3106753751624714</v>
      </c>
      <c r="I312" s="200">
        <v>0.26002260624720797</v>
      </c>
      <c r="J312" s="201">
        <v>0.23481590231050337</v>
      </c>
      <c r="L312" s="145"/>
    </row>
    <row r="313" spans="2:12" ht="13.5">
      <c r="B313" s="127" t="s">
        <v>1619</v>
      </c>
      <c r="C313" s="200">
        <v>0.42517489526887414</v>
      </c>
      <c r="D313" s="200">
        <v>0.45273036967805985</v>
      </c>
      <c r="E313" s="200">
        <v>0.4384322489114891</v>
      </c>
      <c r="F313" s="200">
        <v>0.5045649418988005</v>
      </c>
      <c r="G313" s="200">
        <v>0.4809986553902894</v>
      </c>
      <c r="H313" s="200">
        <v>0.5046565387293973</v>
      </c>
      <c r="I313" s="200">
        <v>0.39138810947922775</v>
      </c>
      <c r="J313" s="201">
        <v>0.456849394193734</v>
      </c>
      <c r="L313" s="145"/>
    </row>
    <row r="314" spans="2:12" ht="13.5">
      <c r="B314" s="127" t="s">
        <v>1620</v>
      </c>
      <c r="C314" s="200">
        <v>0.155525247653881</v>
      </c>
      <c r="D314" s="200">
        <v>0.24102742944800035</v>
      </c>
      <c r="E314" s="200">
        <v>0.2027704149405557</v>
      </c>
      <c r="F314" s="200">
        <v>0.23653566541845583</v>
      </c>
      <c r="G314" s="200">
        <v>0.23720325896309347</v>
      </c>
      <c r="H314" s="200">
        <v>0.3106894702277779</v>
      </c>
      <c r="I314" s="200">
        <v>0.2600344032414638</v>
      </c>
      <c r="J314" s="201">
        <v>0.23482655569903257</v>
      </c>
      <c r="L314" s="145"/>
    </row>
    <row r="315" spans="2:12" ht="13.5">
      <c r="B315" s="127" t="s">
        <v>1621</v>
      </c>
      <c r="C315" s="200">
        <v>0.7346852131370945</v>
      </c>
      <c r="D315" s="200">
        <v>0.8337634403082624</v>
      </c>
      <c r="E315" s="200">
        <v>0.3875118958243591</v>
      </c>
      <c r="F315" s="200">
        <v>0.7787044048852273</v>
      </c>
      <c r="G315" s="200">
        <v>1.1147812844766725</v>
      </c>
      <c r="H315" s="200">
        <v>0.6813386036387449</v>
      </c>
      <c r="I315" s="200">
        <v>0.7944949998352305</v>
      </c>
      <c r="J315" s="201">
        <v>0.7607542631579417</v>
      </c>
      <c r="L315" s="145"/>
    </row>
    <row r="316" spans="2:12" ht="13.5">
      <c r="B316" s="127" t="s">
        <v>1622</v>
      </c>
      <c r="C316" s="200">
        <v>0.597169681577813</v>
      </c>
      <c r="D316" s="200">
        <v>0.6777028300788706</v>
      </c>
      <c r="E316" s="200">
        <v>0.31497892063041344</v>
      </c>
      <c r="F316" s="200">
        <v>0.6329495315727524</v>
      </c>
      <c r="G316" s="200">
        <v>0.9061208430169071</v>
      </c>
      <c r="H316" s="200">
        <v>0.5538082837468202</v>
      </c>
      <c r="I316" s="200">
        <v>0.6457845041427775</v>
      </c>
      <c r="J316" s="201">
        <v>0.6183592278237648</v>
      </c>
      <c r="L316" s="145"/>
    </row>
    <row r="317" spans="2:12" ht="13.5">
      <c r="B317" s="127" t="s">
        <v>1623</v>
      </c>
      <c r="C317" s="200">
        <v>0.6163281891586616</v>
      </c>
      <c r="D317" s="200">
        <v>0.7106004747475441</v>
      </c>
      <c r="E317" s="200">
        <v>0.3459569659621525</v>
      </c>
      <c r="F317" s="200">
        <v>0.6656498242698266</v>
      </c>
      <c r="G317" s="200">
        <v>0.9354013296229233</v>
      </c>
      <c r="H317" s="200">
        <v>0.6003522510786723</v>
      </c>
      <c r="I317" s="200">
        <v>0.6823810822962214</v>
      </c>
      <c r="J317" s="201">
        <v>0.6509528738765716</v>
      </c>
      <c r="L317" s="145"/>
    </row>
    <row r="318" spans="2:12" ht="13.5">
      <c r="B318" s="127" t="s">
        <v>1624</v>
      </c>
      <c r="C318" s="200">
        <v>0.11071495575514358</v>
      </c>
      <c r="D318" s="200">
        <v>0.17158205236553714</v>
      </c>
      <c r="E318" s="200">
        <v>0.14434773682892454</v>
      </c>
      <c r="F318" s="200">
        <v>0.16838446571452398</v>
      </c>
      <c r="G318" s="200">
        <v>0.16885971067231675</v>
      </c>
      <c r="H318" s="200">
        <v>0.2211729058063265</v>
      </c>
      <c r="I318" s="200">
        <v>0.1851126931735537</v>
      </c>
      <c r="J318" s="201">
        <v>0.16716778861661805</v>
      </c>
      <c r="L318" s="145"/>
    </row>
    <row r="319" spans="2:12" ht="13.5">
      <c r="B319" s="128" t="s">
        <v>1625</v>
      </c>
      <c r="C319" s="200">
        <v>0.6863001264416586</v>
      </c>
      <c r="D319" s="200">
        <v>0.7722073861660699</v>
      </c>
      <c r="E319" s="200">
        <v>0.34955607711814923</v>
      </c>
      <c r="F319" s="200">
        <v>0.7200366489160676</v>
      </c>
      <c r="G319" s="200">
        <v>1.0412385363100898</v>
      </c>
      <c r="H319" s="200">
        <v>0.6193232199157369</v>
      </c>
      <c r="I319" s="200">
        <v>0.7327114100206995</v>
      </c>
      <c r="J319" s="201">
        <v>0.7030533435554959</v>
      </c>
      <c r="L319" s="145"/>
    </row>
    <row r="320" spans="2:12" ht="13.5">
      <c r="B320" s="127" t="s">
        <v>1626</v>
      </c>
      <c r="C320" s="200">
        <v>0.15187656149191317</v>
      </c>
      <c r="D320" s="200">
        <v>0.2353728269976074</v>
      </c>
      <c r="E320" s="200">
        <v>0.1980133377571996</v>
      </c>
      <c r="F320" s="200">
        <v>0.23098644159632195</v>
      </c>
      <c r="G320" s="200">
        <v>0.23163837312231714</v>
      </c>
      <c r="H320" s="200">
        <v>0.30340056770044005</v>
      </c>
      <c r="I320" s="200">
        <v>0.25393388938242656</v>
      </c>
      <c r="J320" s="201">
        <v>0.22931742829260368</v>
      </c>
      <c r="L320" s="145"/>
    </row>
    <row r="321" spans="2:12" ht="13.5">
      <c r="B321" s="127" t="s">
        <v>1627</v>
      </c>
      <c r="C321" s="200">
        <v>0.05970859937673042</v>
      </c>
      <c r="D321" s="200">
        <v>0.09253423762900327</v>
      </c>
      <c r="E321" s="200">
        <v>0.07784676542089987</v>
      </c>
      <c r="F321" s="200">
        <v>0.0908097784625292</v>
      </c>
      <c r="G321" s="200">
        <v>0.09106607817016235</v>
      </c>
      <c r="H321" s="200">
        <v>0.11927859552221122</v>
      </c>
      <c r="I321" s="200">
        <v>0.09983131511782091</v>
      </c>
      <c r="J321" s="201">
        <v>0.09015362424276532</v>
      </c>
      <c r="L321" s="145"/>
    </row>
    <row r="322" spans="2:12" ht="13.5">
      <c r="B322" s="127" t="s">
        <v>1628</v>
      </c>
      <c r="C322" s="200">
        <v>0.888708898930612</v>
      </c>
      <c r="D322" s="200">
        <v>0.8728081082860197</v>
      </c>
      <c r="E322" s="200">
        <v>0.8556332568173669</v>
      </c>
      <c r="F322" s="200">
        <v>0.9188732888925335</v>
      </c>
      <c r="G322" s="200">
        <v>0.9460590535923609</v>
      </c>
      <c r="H322" s="200">
        <v>0.859418821603496</v>
      </c>
      <c r="I322" s="200">
        <v>0.7355302830906371</v>
      </c>
      <c r="J322" s="201">
        <v>0.8681473873161466</v>
      </c>
      <c r="L322" s="145"/>
    </row>
    <row r="323" spans="2:12" ht="13.5">
      <c r="B323" s="127" t="s">
        <v>1629</v>
      </c>
      <c r="C323" s="200">
        <v>0.1555218877064291</v>
      </c>
      <c r="D323" s="200">
        <v>0.2410222223224074</v>
      </c>
      <c r="E323" s="200">
        <v>0.2027660343145848</v>
      </c>
      <c r="F323" s="200">
        <v>0.23653055533235534</v>
      </c>
      <c r="G323" s="200">
        <v>0.23719813445438792</v>
      </c>
      <c r="H323" s="200">
        <v>0.3106827581324135</v>
      </c>
      <c r="I323" s="200">
        <v>0.260028785491653</v>
      </c>
      <c r="J323" s="201">
        <v>0.23482148253631868</v>
      </c>
      <c r="L323" s="145"/>
    </row>
    <row r="324" spans="2:12" ht="13.5">
      <c r="B324" s="127" t="s">
        <v>1630</v>
      </c>
      <c r="C324" s="200">
        <v>0.13336786294449843</v>
      </c>
      <c r="D324" s="200">
        <v>0.20668871235636652</v>
      </c>
      <c r="E324" s="200">
        <v>0.17388210156832548</v>
      </c>
      <c r="F324" s="200">
        <v>0.20283688136102535</v>
      </c>
      <c r="G324" s="200">
        <v>0.20340936412962393</v>
      </c>
      <c r="H324" s="200">
        <v>0.26642613536197185</v>
      </c>
      <c r="I324" s="200">
        <v>0.22298779892987083</v>
      </c>
      <c r="J324" s="201">
        <v>0.20137126523595464</v>
      </c>
      <c r="L324" s="145"/>
    </row>
    <row r="325" spans="2:12" ht="13.5">
      <c r="B325" s="127" t="s">
        <v>1631</v>
      </c>
      <c r="C325" s="200">
        <v>0.15552650767160472</v>
      </c>
      <c r="D325" s="200">
        <v>0.24102938217810418</v>
      </c>
      <c r="E325" s="200">
        <v>0.20277205772409423</v>
      </c>
      <c r="F325" s="200">
        <v>0.236537581757669</v>
      </c>
      <c r="G325" s="200">
        <v>0.23720518071094424</v>
      </c>
      <c r="H325" s="200">
        <v>0.3106919873383111</v>
      </c>
      <c r="I325" s="200">
        <v>0.2600365099602236</v>
      </c>
      <c r="J325" s="201">
        <v>0.23482845819156445</v>
      </c>
      <c r="L325" s="145"/>
    </row>
    <row r="326" spans="2:12" ht="13.5">
      <c r="B326" s="127" t="s">
        <v>1632</v>
      </c>
      <c r="C326" s="200">
        <v>0.155516608082309</v>
      </c>
      <c r="D326" s="200">
        <v>0.24101404015102804</v>
      </c>
      <c r="E326" s="200">
        <v>0.20275915085617718</v>
      </c>
      <c r="F326" s="200">
        <v>0.23652252564313608</v>
      </c>
      <c r="G326" s="200">
        <v>0.23719008210233394</v>
      </c>
      <c r="H326" s="200">
        <v>0.31067221113991145</v>
      </c>
      <c r="I326" s="200">
        <v>0.26001995808949085</v>
      </c>
      <c r="J326" s="201">
        <v>0.23481351086634092</v>
      </c>
      <c r="L326" s="145"/>
    </row>
    <row r="327" spans="2:12" ht="13.5">
      <c r="B327" s="127" t="s">
        <v>1633</v>
      </c>
      <c r="C327" s="200">
        <v>0.8004075554978594</v>
      </c>
      <c r="D327" s="200">
        <v>0.7989629693784657</v>
      </c>
      <c r="E327" s="200">
        <v>0.7783531919351375</v>
      </c>
      <c r="F327" s="200">
        <v>0.8386202687878144</v>
      </c>
      <c r="G327" s="200">
        <v>0.8625083614045956</v>
      </c>
      <c r="H327" s="200">
        <v>0.7974059635390893</v>
      </c>
      <c r="I327" s="200">
        <v>0.681600974552746</v>
      </c>
      <c r="J327" s="201">
        <v>0.7939798978708154</v>
      </c>
      <c r="L327" s="145"/>
    </row>
    <row r="328" spans="2:12" ht="13.5">
      <c r="B328" s="127" t="s">
        <v>1634</v>
      </c>
      <c r="C328" s="200">
        <v>0.1536776103014333</v>
      </c>
      <c r="D328" s="200">
        <v>0.23816402759955152</v>
      </c>
      <c r="E328" s="200">
        <v>0.20036150578743053</v>
      </c>
      <c r="F328" s="200">
        <v>0.23372562565188476</v>
      </c>
      <c r="G328" s="200">
        <v>0.23438528819632842</v>
      </c>
      <c r="H328" s="200">
        <v>0.30699848449482114</v>
      </c>
      <c r="I328" s="200">
        <v>0.25694519886083733</v>
      </c>
      <c r="J328" s="201">
        <v>0.23203682012746957</v>
      </c>
      <c r="L328" s="145"/>
    </row>
    <row r="329" spans="2:12" ht="13.5">
      <c r="B329" s="127" t="s">
        <v>564</v>
      </c>
      <c r="C329" s="200">
        <v>0.09470170081306037</v>
      </c>
      <c r="D329" s="200">
        <v>0.14676528638053546</v>
      </c>
      <c r="E329" s="200">
        <v>0.12347000541144243</v>
      </c>
      <c r="F329" s="200">
        <v>0.14403018259728692</v>
      </c>
      <c r="G329" s="200">
        <v>0.14443669051212857</v>
      </c>
      <c r="H329" s="200">
        <v>0.189183567935923</v>
      </c>
      <c r="I329" s="200">
        <v>0.1583389232832466</v>
      </c>
      <c r="J329" s="201">
        <v>0.1429894795619462</v>
      </c>
      <c r="L329" s="145"/>
    </row>
    <row r="330" spans="2:12" ht="13.5">
      <c r="B330" s="127" t="s">
        <v>1635</v>
      </c>
      <c r="C330" s="200">
        <v>0.536658631534076</v>
      </c>
      <c r="D330" s="200">
        <v>0.6090313768374164</v>
      </c>
      <c r="E330" s="200">
        <v>0.28306218772021163</v>
      </c>
      <c r="F330" s="200">
        <v>0.5688129185434986</v>
      </c>
      <c r="G330" s="200">
        <v>0.8143038513494811</v>
      </c>
      <c r="H330" s="200">
        <v>0.4976910329783326</v>
      </c>
      <c r="I330" s="200">
        <v>0.5803473266484245</v>
      </c>
      <c r="J330" s="201">
        <v>0.5557010465159201</v>
      </c>
      <c r="L330" s="145"/>
    </row>
    <row r="331" spans="2:12" ht="13.5">
      <c r="B331" s="127" t="s">
        <v>1636</v>
      </c>
      <c r="C331" s="200">
        <v>0.15551819193190602</v>
      </c>
      <c r="D331" s="200">
        <v>0.24101649474411024</v>
      </c>
      <c r="E331" s="200">
        <v>0.20276121584462659</v>
      </c>
      <c r="F331" s="200">
        <v>0.23652493449265738</v>
      </c>
      <c r="G331" s="200">
        <v>0.23719249775054405</v>
      </c>
      <c r="H331" s="200">
        <v>0.3106753751624714</v>
      </c>
      <c r="I331" s="200">
        <v>0.26002260624720797</v>
      </c>
      <c r="J331" s="201">
        <v>0.23481590231050337</v>
      </c>
      <c r="L331" s="145"/>
    </row>
    <row r="332" spans="2:12" ht="13.5">
      <c r="B332" s="127" t="s">
        <v>1637</v>
      </c>
      <c r="C332" s="200">
        <v>0.05969226099955796</v>
      </c>
      <c r="D332" s="200">
        <v>0.09250891700029097</v>
      </c>
      <c r="E332" s="200">
        <v>0.07782546380223221</v>
      </c>
      <c r="F332" s="200">
        <v>0.09078492970662207</v>
      </c>
      <c r="G332" s="200">
        <v>0.09104115928162214</v>
      </c>
      <c r="H332" s="200">
        <v>0.11924595669459534</v>
      </c>
      <c r="I332" s="200">
        <v>0.09980399775152786</v>
      </c>
      <c r="J332" s="201">
        <v>0.09012895503377837</v>
      </c>
      <c r="L332" s="145"/>
    </row>
    <row r="333" spans="2:12" ht="13.5">
      <c r="B333" s="127" t="s">
        <v>1638</v>
      </c>
      <c r="C333" s="200">
        <v>0.15307253316746927</v>
      </c>
      <c r="D333" s="200">
        <v>0.23722630084188912</v>
      </c>
      <c r="E333" s="200">
        <v>0.1995726194594822</v>
      </c>
      <c r="F333" s="200">
        <v>0.23280537428002912</v>
      </c>
      <c r="G333" s="200">
        <v>0.2334624395253542</v>
      </c>
      <c r="H333" s="200">
        <v>0.3057897348092614</v>
      </c>
      <c r="I333" s="200">
        <v>0.25593352471905717</v>
      </c>
      <c r="J333" s="201">
        <v>0.23112321811464895</v>
      </c>
      <c r="L333" s="145"/>
    </row>
    <row r="334" spans="2:12" ht="13.5">
      <c r="B334" s="127" t="s">
        <v>1639</v>
      </c>
      <c r="C334" s="200">
        <v>0.13609512757562464</v>
      </c>
      <c r="D334" s="200">
        <v>0.21091532889214407</v>
      </c>
      <c r="E334" s="200">
        <v>0.1774378495208179</v>
      </c>
      <c r="F334" s="200">
        <v>0.2069847310769204</v>
      </c>
      <c r="G334" s="200">
        <v>0.2075689206538329</v>
      </c>
      <c r="H334" s="200">
        <v>0.27187433374903563</v>
      </c>
      <c r="I334" s="200">
        <v>0.2275477185669366</v>
      </c>
      <c r="J334" s="201">
        <v>0.20548914429075887</v>
      </c>
      <c r="L334" s="145"/>
    </row>
    <row r="335" spans="2:12" ht="13.5">
      <c r="B335" s="127" t="s">
        <v>1640</v>
      </c>
      <c r="C335" s="200">
        <v>1.3788034359028416</v>
      </c>
      <c r="D335" s="200">
        <v>1.3544337007547103</v>
      </c>
      <c r="E335" s="200">
        <v>1.342996061295904</v>
      </c>
      <c r="F335" s="200">
        <v>1.492875024728004</v>
      </c>
      <c r="G335" s="200">
        <v>1.4677394698247446</v>
      </c>
      <c r="H335" s="200">
        <v>1.3910157067300697</v>
      </c>
      <c r="I335" s="200">
        <v>1.116936646041759</v>
      </c>
      <c r="J335" s="201">
        <v>1.3635428636111477</v>
      </c>
      <c r="L335" s="145"/>
    </row>
    <row r="336" spans="2:12" ht="13.5">
      <c r="B336" s="127" t="s">
        <v>1641</v>
      </c>
      <c r="C336" s="200">
        <v>0.07514049066750718</v>
      </c>
      <c r="D336" s="200">
        <v>0.11645002715801023</v>
      </c>
      <c r="E336" s="200">
        <v>0.0979665276302627</v>
      </c>
      <c r="F336" s="200">
        <v>0.11427987563448547</v>
      </c>
      <c r="G336" s="200">
        <v>0.11460241687629191</v>
      </c>
      <c r="H336" s="200">
        <v>0.15010655562560377</v>
      </c>
      <c r="I336" s="200">
        <v>0.12563305922829965</v>
      </c>
      <c r="J336" s="201">
        <v>0.11345413611720871</v>
      </c>
      <c r="L336" s="145"/>
    </row>
    <row r="337" spans="2:12" ht="13.5">
      <c r="B337" s="127" t="s">
        <v>1642</v>
      </c>
      <c r="C337" s="200">
        <v>0.15277623589101608</v>
      </c>
      <c r="D337" s="200">
        <v>0.2367671099904147</v>
      </c>
      <c r="E337" s="200">
        <v>0.1991863135535377</v>
      </c>
      <c r="F337" s="200">
        <v>0.2323547408651671</v>
      </c>
      <c r="G337" s="200">
        <v>0.2330105342517294</v>
      </c>
      <c r="H337" s="200">
        <v>0.30519782805945805</v>
      </c>
      <c r="I337" s="200">
        <v>0.2554381229330009</v>
      </c>
      <c r="J337" s="201">
        <v>0.2306758407920463</v>
      </c>
      <c r="L337" s="145"/>
    </row>
    <row r="338" spans="2:12" ht="13.5">
      <c r="B338" s="127" t="s">
        <v>1643</v>
      </c>
      <c r="C338" s="200">
        <v>0.7054331012428304</v>
      </c>
      <c r="D338" s="200">
        <v>0.7148828726218938</v>
      </c>
      <c r="E338" s="200">
        <v>0.6924370202571496</v>
      </c>
      <c r="F338" s="200">
        <v>0.7483098342879655</v>
      </c>
      <c r="G338" s="200">
        <v>0.7688666632405924</v>
      </c>
      <c r="H338" s="200">
        <v>0.7222562605913753</v>
      </c>
      <c r="I338" s="200">
        <v>0.6166732271684092</v>
      </c>
      <c r="J338" s="201">
        <v>0.7098369970586021</v>
      </c>
      <c r="L338" s="145"/>
    </row>
    <row r="339" spans="2:12" ht="13.5">
      <c r="B339" s="127" t="s">
        <v>1644</v>
      </c>
      <c r="C339" s="200">
        <v>0.6690153975008356</v>
      </c>
      <c r="D339" s="200">
        <v>0.7654270715004331</v>
      </c>
      <c r="E339" s="200">
        <v>0.3644553463176222</v>
      </c>
      <c r="F339" s="200">
        <v>0.7159766240042142</v>
      </c>
      <c r="G339" s="200">
        <v>1.0152531942280303</v>
      </c>
      <c r="H339" s="200">
        <v>0.6364037221851343</v>
      </c>
      <c r="I339" s="200">
        <v>0.732289141259511</v>
      </c>
      <c r="J339" s="201">
        <v>0.6998314995708258</v>
      </c>
      <c r="L339" s="145"/>
    </row>
    <row r="340" spans="2:12" ht="13.5">
      <c r="B340" s="127" t="s">
        <v>1645</v>
      </c>
      <c r="C340" s="200">
        <v>1.1061929027955513</v>
      </c>
      <c r="D340" s="200">
        <v>1.1447753489682841</v>
      </c>
      <c r="E340" s="200">
        <v>0.7505173397438638</v>
      </c>
      <c r="F340" s="200">
        <v>1.1241383038729778</v>
      </c>
      <c r="G340" s="200">
        <v>1.4430606680530902</v>
      </c>
      <c r="H340" s="200">
        <v>0.9654898307922514</v>
      </c>
      <c r="I340" s="200">
        <v>1.0199753651664731</v>
      </c>
      <c r="J340" s="201">
        <v>1.0791642513417847</v>
      </c>
      <c r="L340" s="145"/>
    </row>
    <row r="341" spans="2:12" ht="13.5">
      <c r="B341" s="127" t="s">
        <v>1646</v>
      </c>
      <c r="C341" s="200">
        <v>-0.036540919332412915</v>
      </c>
      <c r="D341" s="200">
        <v>0.10357437456113212</v>
      </c>
      <c r="E341" s="200">
        <v>-0.20172260356329913</v>
      </c>
      <c r="F341" s="200">
        <v>0.021538258976453357</v>
      </c>
      <c r="G341" s="200">
        <v>0.21023517045128823</v>
      </c>
      <c r="H341" s="200">
        <v>0.006459519693101799</v>
      </c>
      <c r="I341" s="200">
        <v>0.21508031868338276</v>
      </c>
      <c r="J341" s="201">
        <v>0.0455177313528066</v>
      </c>
      <c r="L341" s="145"/>
    </row>
    <row r="342" spans="2:12" ht="13.5">
      <c r="B342" s="127" t="s">
        <v>1647</v>
      </c>
      <c r="C342" s="200">
        <v>0.6401560216013314</v>
      </c>
      <c r="D342" s="200">
        <v>0.7380729631779042</v>
      </c>
      <c r="E342" s="200">
        <v>0.35933199044151876</v>
      </c>
      <c r="F342" s="200">
        <v>0.6913844779124674</v>
      </c>
      <c r="G342" s="200">
        <v>0.9715648323491759</v>
      </c>
      <c r="H342" s="200">
        <v>0.6235624386003723</v>
      </c>
      <c r="I342" s="200">
        <v>0.7087625822454576</v>
      </c>
      <c r="J342" s="201">
        <v>0.676119329475461</v>
      </c>
      <c r="L342" s="145"/>
    </row>
    <row r="343" spans="2:12" ht="13.5">
      <c r="B343" s="127" t="s">
        <v>1648</v>
      </c>
      <c r="C343" s="200">
        <v>0.1535153890379202</v>
      </c>
      <c r="D343" s="200">
        <v>0.23791262292580115</v>
      </c>
      <c r="E343" s="200">
        <v>0.200150005253524</v>
      </c>
      <c r="F343" s="200">
        <v>0.23347890613149225</v>
      </c>
      <c r="G343" s="200">
        <v>0.234137872339682</v>
      </c>
      <c r="H343" s="200">
        <v>0.30667441853652266</v>
      </c>
      <c r="I343" s="200">
        <v>0.25667396888315175</v>
      </c>
      <c r="J343" s="201">
        <v>0.23179188330115627</v>
      </c>
      <c r="L343" s="145"/>
    </row>
    <row r="344" spans="2:12" ht="13.5">
      <c r="B344" s="127" t="s">
        <v>1649</v>
      </c>
      <c r="C344" s="200">
        <v>0.15332117502311257</v>
      </c>
      <c r="D344" s="200">
        <v>0.2376116370379276</v>
      </c>
      <c r="E344" s="200">
        <v>0.19989679327049317</v>
      </c>
      <c r="F344" s="200">
        <v>0.23318352938772172</v>
      </c>
      <c r="G344" s="200">
        <v>0.23384166193048087</v>
      </c>
      <c r="H344" s="200">
        <v>0.3062864413412979</v>
      </c>
      <c r="I344" s="200">
        <v>0.2563492478092203</v>
      </c>
      <c r="J344" s="201">
        <v>0.23149864082860772</v>
      </c>
      <c r="L344" s="145"/>
    </row>
    <row r="345" spans="2:12" ht="13.5">
      <c r="B345" s="127" t="s">
        <v>1650</v>
      </c>
      <c r="C345" s="200">
        <v>0.13778762495129143</v>
      </c>
      <c r="D345" s="200">
        <v>0.2135383003900729</v>
      </c>
      <c r="E345" s="200">
        <v>0.1796444905667368</v>
      </c>
      <c r="F345" s="200">
        <v>0.20955882112989546</v>
      </c>
      <c r="G345" s="200">
        <v>0.21015027576723608</v>
      </c>
      <c r="H345" s="200">
        <v>0.27525539965917045</v>
      </c>
      <c r="I345" s="200">
        <v>0.23037753270778083</v>
      </c>
      <c r="J345" s="201">
        <v>0.20804463502459772</v>
      </c>
      <c r="L345" s="145"/>
    </row>
    <row r="346" spans="2:12" ht="13.5">
      <c r="B346" s="127" t="s">
        <v>1651</v>
      </c>
      <c r="C346" s="200">
        <v>0.5954199447274238</v>
      </c>
      <c r="D346" s="200">
        <v>0.6200790181824622</v>
      </c>
      <c r="E346" s="200">
        <v>0.5944722406242242</v>
      </c>
      <c r="F346" s="200">
        <v>0.6459208456384804</v>
      </c>
      <c r="G346" s="200">
        <v>0.6624989421410181</v>
      </c>
      <c r="H346" s="200">
        <v>0.6399091892476381</v>
      </c>
      <c r="I346" s="200">
        <v>0.545316725003396</v>
      </c>
      <c r="J346" s="201">
        <v>0.6148024150806632</v>
      </c>
      <c r="L346" s="145"/>
    </row>
    <row r="347" spans="2:12" ht="13.5">
      <c r="B347" s="127" t="s">
        <v>1652</v>
      </c>
      <c r="C347" s="200">
        <v>0.14201145102393933</v>
      </c>
      <c r="D347" s="200">
        <v>0.2200842339673107</v>
      </c>
      <c r="E347" s="200">
        <v>0.1851514225813612</v>
      </c>
      <c r="F347" s="200">
        <v>0.21598276531758798</v>
      </c>
      <c r="G347" s="200">
        <v>0.21659235076688557</v>
      </c>
      <c r="H347" s="200">
        <v>0.2836932469196085</v>
      </c>
      <c r="I347" s="200">
        <v>0.23743966640481934</v>
      </c>
      <c r="J347" s="201">
        <v>0.21442216242593035</v>
      </c>
      <c r="L347" s="145"/>
    </row>
    <row r="348" spans="2:12" ht="13.5">
      <c r="B348" s="127" t="s">
        <v>1653</v>
      </c>
      <c r="C348" s="200">
        <v>0.1523969635489214</v>
      </c>
      <c r="D348" s="200">
        <v>0.2361793273695553</v>
      </c>
      <c r="E348" s="200">
        <v>0.1986918265725353</v>
      </c>
      <c r="F348" s="200">
        <v>0.23177791210478577</v>
      </c>
      <c r="G348" s="200">
        <v>0.232432077461359</v>
      </c>
      <c r="H348" s="200">
        <v>0.3044401637906977</v>
      </c>
      <c r="I348" s="200">
        <v>0.2548039888703304</v>
      </c>
      <c r="J348" s="201">
        <v>0.2301031799597407</v>
      </c>
      <c r="L348" s="145"/>
    </row>
    <row r="349" spans="2:12" ht="13.5">
      <c r="B349" s="127" t="s">
        <v>1654</v>
      </c>
      <c r="C349" s="200">
        <v>0.06809807324183198</v>
      </c>
      <c r="D349" s="200">
        <v>0.10553594217942293</v>
      </c>
      <c r="E349" s="200">
        <v>0.08878477788139404</v>
      </c>
      <c r="F349" s="200">
        <v>0.10356918449548931</v>
      </c>
      <c r="G349" s="200">
        <v>0.1038614960962378</v>
      </c>
      <c r="H349" s="200">
        <v>0.13603806853355765</v>
      </c>
      <c r="I349" s="200">
        <v>0.1138583098529558</v>
      </c>
      <c r="J349" s="201">
        <v>0.10282083604012707</v>
      </c>
      <c r="L349" s="145"/>
    </row>
    <row r="350" spans="2:12" ht="13.5">
      <c r="B350" s="127" t="s">
        <v>1655</v>
      </c>
      <c r="C350" s="200">
        <v>0.1314128721824606</v>
      </c>
      <c r="D350" s="200">
        <v>0.20365893805877314</v>
      </c>
      <c r="E350" s="200">
        <v>0.17133322738870943</v>
      </c>
      <c r="F350" s="200">
        <v>0.19986356964629542</v>
      </c>
      <c r="G350" s="200">
        <v>0.20042766059920972</v>
      </c>
      <c r="H350" s="200">
        <v>0.26252069201228834</v>
      </c>
      <c r="I350" s="200">
        <v>0.21971910227889074</v>
      </c>
      <c r="J350" s="201">
        <v>0.1984194374523753</v>
      </c>
      <c r="L350" s="145"/>
    </row>
    <row r="351" spans="2:12" ht="13.5">
      <c r="B351" s="127" t="s">
        <v>1656</v>
      </c>
      <c r="C351" s="200">
        <v>0.7839412833509437</v>
      </c>
      <c r="D351" s="200">
        <v>0.7825264157768312</v>
      </c>
      <c r="E351" s="200">
        <v>0.7623406300886261</v>
      </c>
      <c r="F351" s="200">
        <v>0.8213678709575734</v>
      </c>
      <c r="G351" s="200">
        <v>0.8447645291402381</v>
      </c>
      <c r="H351" s="200">
        <v>0.7810014412216544</v>
      </c>
      <c r="I351" s="200">
        <v>0.6675788341250392</v>
      </c>
      <c r="J351" s="201">
        <v>0.7776458578087009</v>
      </c>
      <c r="L351" s="145"/>
    </row>
    <row r="352" spans="2:12" ht="13.5">
      <c r="B352" s="127" t="s">
        <v>1657</v>
      </c>
      <c r="C352" s="200">
        <v>0.03370081381475121</v>
      </c>
      <c r="D352" s="200">
        <v>0.05222830792176168</v>
      </c>
      <c r="E352" s="200">
        <v>0.043938383665264584</v>
      </c>
      <c r="F352" s="200">
        <v>0.0512549861907694</v>
      </c>
      <c r="G352" s="200">
        <v>0.051399647241570846</v>
      </c>
      <c r="H352" s="200">
        <v>0.06732339699372758</v>
      </c>
      <c r="I352" s="200">
        <v>0.05634693492707533</v>
      </c>
      <c r="J352" s="201">
        <v>0.050884638679274376</v>
      </c>
      <c r="L352" s="145"/>
    </row>
    <row r="353" spans="2:12" ht="13.5">
      <c r="B353" s="127" t="s">
        <v>1658</v>
      </c>
      <c r="C353" s="200">
        <v>0.03370081381475121</v>
      </c>
      <c r="D353" s="200">
        <v>0.05222830792176168</v>
      </c>
      <c r="E353" s="200">
        <v>0.043938383665264584</v>
      </c>
      <c r="F353" s="200">
        <v>0.0512549861907694</v>
      </c>
      <c r="G353" s="200">
        <v>0.051399647241570846</v>
      </c>
      <c r="H353" s="200">
        <v>0.06732339699372758</v>
      </c>
      <c r="I353" s="200">
        <v>0.05634693492707533</v>
      </c>
      <c r="J353" s="201">
        <v>0.050884638679274376</v>
      </c>
      <c r="L353" s="145"/>
    </row>
    <row r="354" spans="2:12" ht="13.5">
      <c r="B354" s="127" t="s">
        <v>1659</v>
      </c>
      <c r="C354" s="200">
        <v>0.15382348566378282</v>
      </c>
      <c r="D354" s="200">
        <v>0.23839009998417907</v>
      </c>
      <c r="E354" s="200">
        <v>0.20055169489305436</v>
      </c>
      <c r="F354" s="200">
        <v>0.23394748497326187</v>
      </c>
      <c r="G354" s="200">
        <v>0.2346077736890294</v>
      </c>
      <c r="H354" s="200">
        <v>0.3072898965949871</v>
      </c>
      <c r="I354" s="200">
        <v>0.25718909889230107</v>
      </c>
      <c r="J354" s="201">
        <v>0.23225707638437082</v>
      </c>
      <c r="L354" s="145"/>
    </row>
    <row r="355" spans="2:12" ht="13.5">
      <c r="B355" s="127" t="s">
        <v>1660</v>
      </c>
      <c r="C355" s="200">
        <v>-0.13524782698424517</v>
      </c>
      <c r="D355" s="200">
        <v>0.06850928278551742</v>
      </c>
      <c r="E355" s="200">
        <v>-0.4438155449102564</v>
      </c>
      <c r="F355" s="200">
        <v>-0.07182983867344005</v>
      </c>
      <c r="G355" s="200">
        <v>0.25543626102878475</v>
      </c>
      <c r="H355" s="200">
        <v>-0.13224661962869805</v>
      </c>
      <c r="I355" s="200">
        <v>0.2533051149152024</v>
      </c>
      <c r="J355" s="201">
        <v>-0.0294127387810193</v>
      </c>
      <c r="L355" s="145"/>
    </row>
    <row r="356" spans="2:12" ht="13.5">
      <c r="B356" s="127" t="s">
        <v>1661</v>
      </c>
      <c r="C356" s="200">
        <v>0.36880425760148045</v>
      </c>
      <c r="D356" s="200">
        <v>0.40847598996636353</v>
      </c>
      <c r="E356" s="200">
        <v>0.389168170260061</v>
      </c>
      <c r="F356" s="200">
        <v>0.4485347107889821</v>
      </c>
      <c r="G356" s="200">
        <v>0.4300348486391241</v>
      </c>
      <c r="H356" s="200">
        <v>0.4641114918742761</v>
      </c>
      <c r="I356" s="200">
        <v>0.3639321783826103</v>
      </c>
      <c r="J356" s="201">
        <v>0.4104373782161282</v>
      </c>
      <c r="L356" s="145"/>
    </row>
    <row r="357" spans="2:12" ht="13.5">
      <c r="B357" s="127" t="s">
        <v>1662</v>
      </c>
      <c r="C357" s="200">
        <v>0.0610099314699026</v>
      </c>
      <c r="D357" s="200">
        <v>0.09455099525522169</v>
      </c>
      <c r="E357" s="200">
        <v>0.07954341373034494</v>
      </c>
      <c r="F357" s="200">
        <v>0.09278895198729285</v>
      </c>
      <c r="G357" s="200">
        <v>0.09305083767480989</v>
      </c>
      <c r="H357" s="200">
        <v>0.121878238890199</v>
      </c>
      <c r="I357" s="200">
        <v>0.10200711049105879</v>
      </c>
      <c r="J357" s="201">
        <v>0.0921184970712614</v>
      </c>
      <c r="L357" s="145"/>
    </row>
    <row r="358" spans="2:12" ht="13.5">
      <c r="B358" s="127" t="s">
        <v>1663</v>
      </c>
      <c r="C358" s="200">
        <v>1.2086464917654625</v>
      </c>
      <c r="D358" s="200">
        <v>1.2421749939045266</v>
      </c>
      <c r="E358" s="200">
        <v>0.809551264791516</v>
      </c>
      <c r="F358" s="200">
        <v>1.2197979178771974</v>
      </c>
      <c r="G358" s="200">
        <v>1.573017208546507</v>
      </c>
      <c r="H358" s="200">
        <v>1.036063445037672</v>
      </c>
      <c r="I358" s="200">
        <v>1.1018781017472858</v>
      </c>
      <c r="J358" s="201">
        <v>1.1701613462385954</v>
      </c>
      <c r="L358" s="145"/>
    </row>
    <row r="359" spans="2:12" ht="13.5">
      <c r="B359" s="127" t="s">
        <v>1664</v>
      </c>
      <c r="C359" s="200">
        <v>-0.06680561410090673</v>
      </c>
      <c r="D359" s="200">
        <v>0.10911379522419319</v>
      </c>
      <c r="E359" s="200">
        <v>-0.29161930996657714</v>
      </c>
      <c r="F359" s="200">
        <v>0.0007519177240963011</v>
      </c>
      <c r="G359" s="200">
        <v>0.25113986491124646</v>
      </c>
      <c r="H359" s="200">
        <v>-0.027989658698286537</v>
      </c>
      <c r="I359" s="200">
        <v>0.25488416594270724</v>
      </c>
      <c r="J359" s="201">
        <v>0.03278216586235325</v>
      </c>
      <c r="L359" s="145"/>
    </row>
    <row r="360" spans="2:12" ht="13.5">
      <c r="B360" s="127" t="s">
        <v>1665</v>
      </c>
      <c r="C360" s="200">
        <v>0.09495266419984222</v>
      </c>
      <c r="D360" s="200">
        <v>0.14715422040195045</v>
      </c>
      <c r="E360" s="200">
        <v>0.12379720598395583</v>
      </c>
      <c r="F360" s="200">
        <v>0.14441186848162782</v>
      </c>
      <c r="G360" s="200">
        <v>0.14481945365909712</v>
      </c>
      <c r="H360" s="200">
        <v>0.18968491214120176</v>
      </c>
      <c r="I360" s="200">
        <v>0.1587585279165889</v>
      </c>
      <c r="J360" s="201">
        <v>0.14336840754060914</v>
      </c>
      <c r="L360" s="145"/>
    </row>
    <row r="361" spans="2:12" ht="13.5">
      <c r="B361" s="127" t="s">
        <v>1666</v>
      </c>
      <c r="C361" s="200">
        <v>0.5221153933185206</v>
      </c>
      <c r="D361" s="200">
        <v>0.5569151653042136</v>
      </c>
      <c r="E361" s="200">
        <v>0.529199645565976</v>
      </c>
      <c r="F361" s="200">
        <v>0.5777019221124444</v>
      </c>
      <c r="G361" s="200">
        <v>0.5916285940233743</v>
      </c>
      <c r="H361" s="200">
        <v>0.5850507898679548</v>
      </c>
      <c r="I361" s="200">
        <v>0.497779534291145</v>
      </c>
      <c r="J361" s="201">
        <v>0.5514844349262328</v>
      </c>
      <c r="L361" s="145"/>
    </row>
    <row r="362" spans="2:12" ht="13.5">
      <c r="B362" s="127" t="s">
        <v>1667</v>
      </c>
      <c r="C362" s="200">
        <v>1.1472918819212479</v>
      </c>
      <c r="D362" s="200">
        <v>1.14518548566295</v>
      </c>
      <c r="E362" s="200">
        <v>1.1280565847336592</v>
      </c>
      <c r="F362" s="200">
        <v>1.256241179075771</v>
      </c>
      <c r="G362" s="200">
        <v>1.2360473275585775</v>
      </c>
      <c r="H362" s="200">
        <v>1.1891193324754958</v>
      </c>
      <c r="I362" s="200">
        <v>0.9569956884135422</v>
      </c>
      <c r="J362" s="201">
        <v>1.1512767828344634</v>
      </c>
      <c r="L362" s="145"/>
    </row>
    <row r="363" spans="2:12" ht="13.5">
      <c r="B363" s="127" t="s">
        <v>1668</v>
      </c>
      <c r="C363" s="200">
        <v>0.1544118689243564</v>
      </c>
      <c r="D363" s="200">
        <v>0.23930195517788944</v>
      </c>
      <c r="E363" s="200">
        <v>0.20131881611414446</v>
      </c>
      <c r="F363" s="200">
        <v>0.23484234692114694</v>
      </c>
      <c r="G363" s="200">
        <v>0.23550516127742913</v>
      </c>
      <c r="H363" s="200">
        <v>0.30846529728571825</v>
      </c>
      <c r="I363" s="200">
        <v>0.25817286128682254</v>
      </c>
      <c r="J363" s="201">
        <v>0.23314547242678674</v>
      </c>
      <c r="L363" s="145"/>
    </row>
    <row r="364" spans="2:12" ht="13.5">
      <c r="B364" s="127" t="s">
        <v>1669</v>
      </c>
      <c r="C364" s="200">
        <v>0.07073455506578617</v>
      </c>
      <c r="D364" s="200">
        <v>0.10962186678909319</v>
      </c>
      <c r="E364" s="200">
        <v>0.09222216519625734</v>
      </c>
      <c r="F364" s="200">
        <v>0.10757896420650143</v>
      </c>
      <c r="G364" s="200">
        <v>0.10788259292953571</v>
      </c>
      <c r="H364" s="200">
        <v>0.1413049120429308</v>
      </c>
      <c r="I364" s="200">
        <v>0.11826644286088153</v>
      </c>
      <c r="J364" s="201">
        <v>0.10680164272728374</v>
      </c>
      <c r="L364" s="145"/>
    </row>
    <row r="365" spans="2:12" ht="13.5">
      <c r="B365" s="127" t="s">
        <v>461</v>
      </c>
      <c r="C365" s="200">
        <v>0.02901833958402189</v>
      </c>
      <c r="D365" s="200">
        <v>0.04497157794181089</v>
      </c>
      <c r="E365" s="200">
        <v>0.03783347621752679</v>
      </c>
      <c r="F365" s="200">
        <v>0.0441334919338677</v>
      </c>
      <c r="G365" s="200">
        <v>0.044258053421308695</v>
      </c>
      <c r="H365" s="200">
        <v>0.05796931808984352</v>
      </c>
      <c r="I365" s="200">
        <v>0.04851795274798252</v>
      </c>
      <c r="J365" s="201">
        <v>0.04381460141948029</v>
      </c>
      <c r="L365" s="145"/>
    </row>
    <row r="366" spans="2:12" ht="13.5">
      <c r="B366" s="127" t="s">
        <v>1670</v>
      </c>
      <c r="C366" s="200">
        <v>0.014285878704838549</v>
      </c>
      <c r="D366" s="200">
        <v>0.02213974048314103</v>
      </c>
      <c r="E366" s="200">
        <v>0.018625616075000507</v>
      </c>
      <c r="F366" s="200">
        <v>0.021727146405556685</v>
      </c>
      <c r="G366" s="200">
        <v>0.02178846867024808</v>
      </c>
      <c r="H366" s="200">
        <v>0.02853859520238368</v>
      </c>
      <c r="I366" s="200">
        <v>0.0238856391475415</v>
      </c>
      <c r="J366" s="201">
        <v>0.021570154955530003</v>
      </c>
      <c r="L366" s="145"/>
    </row>
    <row r="367" spans="2:12" ht="13.5">
      <c r="B367" s="127" t="s">
        <v>579</v>
      </c>
      <c r="C367" s="200">
        <v>0.07427489541126475</v>
      </c>
      <c r="D367" s="200">
        <v>0.11510855879385883</v>
      </c>
      <c r="E367" s="200">
        <v>0.0968379834747217</v>
      </c>
      <c r="F367" s="200">
        <v>0.11296340674594839</v>
      </c>
      <c r="G367" s="200">
        <v>0.11328223241221931</v>
      </c>
      <c r="H367" s="200">
        <v>0.14837737444344523</v>
      </c>
      <c r="I367" s="200">
        <v>0.12418580516954669</v>
      </c>
      <c r="J367" s="201">
        <v>0.11214717949300071</v>
      </c>
      <c r="L367" s="145"/>
    </row>
    <row r="368" spans="2:12" ht="13.5">
      <c r="B368" s="127" t="s">
        <v>1671</v>
      </c>
      <c r="C368" s="200">
        <v>0.7034641787609133</v>
      </c>
      <c r="D368" s="200">
        <v>0.6661411670974846</v>
      </c>
      <c r="E368" s="200">
        <v>0.6624234093532207</v>
      </c>
      <c r="F368" s="200">
        <v>0.7061217087588755</v>
      </c>
      <c r="G368" s="200">
        <v>0.7287867720579239</v>
      </c>
      <c r="H368" s="200">
        <v>0.6353675694301066</v>
      </c>
      <c r="I368" s="200">
        <v>0.5454210390456337</v>
      </c>
      <c r="J368" s="201">
        <v>0.6639608349291655</v>
      </c>
      <c r="L368" s="145"/>
    </row>
    <row r="369" spans="2:12" ht="13.5">
      <c r="B369" s="127" t="s">
        <v>550</v>
      </c>
      <c r="C369" s="200">
        <v>0.018940340162612073</v>
      </c>
      <c r="D369" s="200">
        <v>0.029353057276107094</v>
      </c>
      <c r="E369" s="200">
        <v>0.02469400108228849</v>
      </c>
      <c r="F369" s="200">
        <v>0.028806036519457387</v>
      </c>
      <c r="G369" s="200">
        <v>0.028887338102425712</v>
      </c>
      <c r="H369" s="200">
        <v>0.0378367135871846</v>
      </c>
      <c r="I369" s="200">
        <v>0.03166778465664933</v>
      </c>
      <c r="J369" s="201">
        <v>0.02859789591238924</v>
      </c>
      <c r="L369" s="145"/>
    </row>
    <row r="370" spans="2:12" ht="13.5">
      <c r="B370" s="127" t="s">
        <v>566</v>
      </c>
      <c r="C370" s="200">
        <v>0.6087366417422142</v>
      </c>
      <c r="D370" s="200">
        <v>0.6481887052109513</v>
      </c>
      <c r="E370" s="200">
        <v>0.627717623509002</v>
      </c>
      <c r="F370" s="200">
        <v>0.7224019378615855</v>
      </c>
      <c r="G370" s="200">
        <v>0.6886613236645643</v>
      </c>
      <c r="H370" s="200">
        <v>0.722533080004906</v>
      </c>
      <c r="I370" s="200">
        <v>0.5603630083369625</v>
      </c>
      <c r="J370" s="201">
        <v>0.6540860457614551</v>
      </c>
      <c r="L370" s="145"/>
    </row>
    <row r="371" spans="2:12" ht="13.5">
      <c r="B371" s="127" t="s">
        <v>1672</v>
      </c>
      <c r="C371" s="200">
        <v>0.01935628818304211</v>
      </c>
      <c r="D371" s="200">
        <v>0.0299976785428184</v>
      </c>
      <c r="E371" s="200">
        <v>0.02523630501022694</v>
      </c>
      <c r="F371" s="200">
        <v>0.029438644686144665</v>
      </c>
      <c r="G371" s="200">
        <v>0.029521731729785988</v>
      </c>
      <c r="H371" s="200">
        <v>0.038667644076344154</v>
      </c>
      <c r="I371" s="200">
        <v>0.03236323955483217</v>
      </c>
      <c r="J371" s="201">
        <v>0.02922593311188492</v>
      </c>
      <c r="L371" s="145"/>
    </row>
    <row r="372" spans="2:12" ht="13.5">
      <c r="B372" s="127" t="s">
        <v>523</v>
      </c>
      <c r="C372" s="200">
        <v>-0.09554187430390335</v>
      </c>
      <c r="D372" s="200">
        <v>0.09064697477648898</v>
      </c>
      <c r="E372" s="200">
        <v>-0.354156343910889</v>
      </c>
      <c r="F372" s="200">
        <v>-0.03040517982652432</v>
      </c>
      <c r="G372" s="200">
        <v>0.2505887315955546</v>
      </c>
      <c r="H372" s="200">
        <v>-0.0724667133781602</v>
      </c>
      <c r="I372" s="200">
        <v>0.25177575793587625</v>
      </c>
      <c r="J372" s="201">
        <v>0.005777336126920425</v>
      </c>
      <c r="L372" s="145"/>
    </row>
    <row r="373" spans="2:12" ht="13.5">
      <c r="B373" s="127" t="s">
        <v>1673</v>
      </c>
      <c r="C373" s="200">
        <v>0.15622262488435026</v>
      </c>
      <c r="D373" s="200">
        <v>0.2421081995721518</v>
      </c>
      <c r="E373" s="200">
        <v>0.20367964011476694</v>
      </c>
      <c r="F373" s="200">
        <v>0.23759629441435895</v>
      </c>
      <c r="G373" s="200">
        <v>0.2382668814571216</v>
      </c>
      <c r="H373" s="200">
        <v>0.3120826058475687</v>
      </c>
      <c r="I373" s="200">
        <v>0.26120040088297103</v>
      </c>
      <c r="J373" s="201">
        <v>0.23587952102475557</v>
      </c>
      <c r="L373" s="145"/>
    </row>
    <row r="374" spans="2:12" ht="13.5">
      <c r="B374" s="127" t="s">
        <v>1674</v>
      </c>
      <c r="C374" s="200">
        <v>0.15552650767160472</v>
      </c>
      <c r="D374" s="200">
        <v>0.24102938217810418</v>
      </c>
      <c r="E374" s="200">
        <v>0.20277205772409423</v>
      </c>
      <c r="F374" s="200">
        <v>0.236537581757669</v>
      </c>
      <c r="G374" s="200">
        <v>0.23720518071094424</v>
      </c>
      <c r="H374" s="200">
        <v>0.3106919873383111</v>
      </c>
      <c r="I374" s="200">
        <v>0.2600365099602236</v>
      </c>
      <c r="J374" s="201">
        <v>0.23482845819156445</v>
      </c>
      <c r="L374" s="145"/>
    </row>
    <row r="375" spans="2:12" ht="13.5">
      <c r="B375" s="127" t="s">
        <v>1675</v>
      </c>
      <c r="C375" s="200">
        <v>0.155516608082309</v>
      </c>
      <c r="D375" s="200">
        <v>0.24101404015102804</v>
      </c>
      <c r="E375" s="200">
        <v>0.20275915085617718</v>
      </c>
      <c r="F375" s="200">
        <v>0.23652252564313608</v>
      </c>
      <c r="G375" s="200">
        <v>0.23719008210233394</v>
      </c>
      <c r="H375" s="200">
        <v>0.31067221113991145</v>
      </c>
      <c r="I375" s="200">
        <v>0.26001995808949085</v>
      </c>
      <c r="J375" s="201">
        <v>0.23481351086634092</v>
      </c>
      <c r="L375" s="145"/>
    </row>
    <row r="376" spans="2:12" ht="13.5">
      <c r="B376" s="127" t="s">
        <v>1676</v>
      </c>
      <c r="C376" s="200">
        <v>0.8004075554978594</v>
      </c>
      <c r="D376" s="200">
        <v>0.7989629693784657</v>
      </c>
      <c r="E376" s="200">
        <v>0.7783531919351375</v>
      </c>
      <c r="F376" s="200">
        <v>0.8386202687878144</v>
      </c>
      <c r="G376" s="200">
        <v>0.8625083614045956</v>
      </c>
      <c r="H376" s="200">
        <v>0.7974059635390893</v>
      </c>
      <c r="I376" s="200">
        <v>0.681600974552746</v>
      </c>
      <c r="J376" s="201">
        <v>0.7939798978708154</v>
      </c>
      <c r="L376" s="145"/>
    </row>
    <row r="377" spans="2:12" ht="13.5">
      <c r="B377" s="127" t="s">
        <v>534</v>
      </c>
      <c r="C377" s="200">
        <v>0.7126260460312794</v>
      </c>
      <c r="D377" s="200">
        <v>0.8087294165827201</v>
      </c>
      <c r="E377" s="200">
        <v>0.3758767226745144</v>
      </c>
      <c r="F377" s="200">
        <v>0.7553235469528218</v>
      </c>
      <c r="G377" s="200">
        <v>1.0813096068098493</v>
      </c>
      <c r="H377" s="200">
        <v>0.6608811861699314</v>
      </c>
      <c r="I377" s="200">
        <v>0.7706400240541549</v>
      </c>
      <c r="J377" s="201">
        <v>0.7379123641821818</v>
      </c>
      <c r="L377" s="145"/>
    </row>
    <row r="378" spans="2:12" ht="13.5">
      <c r="B378" s="127" t="s">
        <v>1677</v>
      </c>
      <c r="C378" s="200">
        <v>0.15551819193190602</v>
      </c>
      <c r="D378" s="200">
        <v>0.24101649474411024</v>
      </c>
      <c r="E378" s="200">
        <v>0.20276121584462659</v>
      </c>
      <c r="F378" s="200">
        <v>0.23652493449265738</v>
      </c>
      <c r="G378" s="200">
        <v>0.23719249775054405</v>
      </c>
      <c r="H378" s="200">
        <v>0.3106753751624714</v>
      </c>
      <c r="I378" s="200">
        <v>0.26002260624720797</v>
      </c>
      <c r="J378" s="201">
        <v>0.23481590231050337</v>
      </c>
      <c r="L378" s="145"/>
    </row>
    <row r="379" spans="2:12" ht="13.5">
      <c r="B379" s="127" t="s">
        <v>1678</v>
      </c>
      <c r="C379" s="200">
        <v>0.1536776103014333</v>
      </c>
      <c r="D379" s="200">
        <v>0.23816402759955152</v>
      </c>
      <c r="E379" s="200">
        <v>0.20036150578743053</v>
      </c>
      <c r="F379" s="200">
        <v>0.23372562565188476</v>
      </c>
      <c r="G379" s="200">
        <v>0.23438528819632842</v>
      </c>
      <c r="H379" s="200">
        <v>0.30699848449482114</v>
      </c>
      <c r="I379" s="200">
        <v>0.25694519886083733</v>
      </c>
      <c r="J379" s="201">
        <v>0.23203682012746957</v>
      </c>
      <c r="L379" s="145"/>
    </row>
    <row r="380" spans="2:12" ht="13.5">
      <c r="B380" s="127" t="s">
        <v>1679</v>
      </c>
      <c r="C380" s="200">
        <v>0.15307253316746927</v>
      </c>
      <c r="D380" s="200">
        <v>0.23722630084188912</v>
      </c>
      <c r="E380" s="200">
        <v>0.1995726194594822</v>
      </c>
      <c r="F380" s="200">
        <v>0.23280537428002912</v>
      </c>
      <c r="G380" s="200">
        <v>0.2334624395253542</v>
      </c>
      <c r="H380" s="200">
        <v>0.3057897348092614</v>
      </c>
      <c r="I380" s="200">
        <v>0.25593352471905717</v>
      </c>
      <c r="J380" s="201">
        <v>0.23112321811464895</v>
      </c>
      <c r="L380" s="145"/>
    </row>
    <row r="381" spans="2:12" ht="13.5">
      <c r="B381" s="127" t="s">
        <v>1680</v>
      </c>
      <c r="C381" s="200">
        <v>0.6367239242332468</v>
      </c>
      <c r="D381" s="200">
        <v>0.7225912814121469</v>
      </c>
      <c r="E381" s="200">
        <v>0.33584192329498946</v>
      </c>
      <c r="F381" s="200">
        <v>0.6748736950606294</v>
      </c>
      <c r="G381" s="200">
        <v>0.9661388325523765</v>
      </c>
      <c r="H381" s="200">
        <v>0.5904904327501543</v>
      </c>
      <c r="I381" s="200">
        <v>0.6885588072729908</v>
      </c>
      <c r="J381" s="201">
        <v>0.6593169852252192</v>
      </c>
      <c r="L381" s="145"/>
    </row>
    <row r="382" spans="2:12" ht="13.5">
      <c r="B382" s="127" t="s">
        <v>496</v>
      </c>
      <c r="C382" s="200">
        <v>1</v>
      </c>
      <c r="D382" s="200">
        <v>1</v>
      </c>
      <c r="E382" s="200">
        <v>1</v>
      </c>
      <c r="F382" s="200">
        <v>1</v>
      </c>
      <c r="G382" s="200">
        <v>1</v>
      </c>
      <c r="H382" s="200">
        <v>1</v>
      </c>
      <c r="I382" s="200">
        <v>1</v>
      </c>
      <c r="J382" s="201">
        <v>1</v>
      </c>
      <c r="L382" s="145"/>
    </row>
    <row r="383" spans="2:12" ht="13.5">
      <c r="B383" s="127" t="s">
        <v>561</v>
      </c>
      <c r="C383" s="200">
        <v>0.01405802273709583</v>
      </c>
      <c r="D383" s="200">
        <v>0.02178661750781784</v>
      </c>
      <c r="E383" s="200">
        <v>0.018328542449831325</v>
      </c>
      <c r="F383" s="200">
        <v>0.021380604196091536</v>
      </c>
      <c r="G383" s="200">
        <v>0.02144094838696234</v>
      </c>
      <c r="H383" s="200">
        <v>0.028083412195289096</v>
      </c>
      <c r="I383" s="200">
        <v>0.023504669552631453</v>
      </c>
      <c r="J383" s="201">
        <v>0.021226116717959913</v>
      </c>
      <c r="L383" s="145"/>
    </row>
    <row r="384" spans="2:12" ht="13.5">
      <c r="B384" s="127" t="s">
        <v>1681</v>
      </c>
      <c r="C384" s="200">
        <v>0.0495222174399284</v>
      </c>
      <c r="D384" s="200">
        <v>0.0767477496430337</v>
      </c>
      <c r="E384" s="200">
        <v>0.06456598353354319</v>
      </c>
      <c r="F384" s="200">
        <v>0.07531748595070387</v>
      </c>
      <c r="G384" s="200">
        <v>0.07553006052092807</v>
      </c>
      <c r="H384" s="200">
        <v>0.09892947758011322</v>
      </c>
      <c r="I384" s="200">
        <v>0.0827999341164492</v>
      </c>
      <c r="J384" s="201">
        <v>0.07477327268352853</v>
      </c>
      <c r="L384" s="145"/>
    </row>
    <row r="385" spans="2:12" ht="13.5">
      <c r="B385" s="127" t="s">
        <v>1682</v>
      </c>
      <c r="C385" s="200">
        <v>0.01935628818304211</v>
      </c>
      <c r="D385" s="200">
        <v>0.0299976785428184</v>
      </c>
      <c r="E385" s="200">
        <v>0.02523630501022694</v>
      </c>
      <c r="F385" s="200">
        <v>0.029438644686144665</v>
      </c>
      <c r="G385" s="200">
        <v>0.029521731729785988</v>
      </c>
      <c r="H385" s="200">
        <v>0.038667644076344154</v>
      </c>
      <c r="I385" s="200">
        <v>0.03236323955483217</v>
      </c>
      <c r="J385" s="201">
        <v>0.02922593311188492</v>
      </c>
      <c r="L385" s="145"/>
    </row>
    <row r="386" spans="2:12" ht="13.5">
      <c r="B386" s="127" t="s">
        <v>1683</v>
      </c>
      <c r="C386" s="200">
        <v>1.4199392468389427</v>
      </c>
      <c r="D386" s="200">
        <v>1.3172436342041927</v>
      </c>
      <c r="E386" s="200">
        <v>1.3206636881263267</v>
      </c>
      <c r="F386" s="200">
        <v>1.40183439560616</v>
      </c>
      <c r="G386" s="200">
        <v>1.4488511901069894</v>
      </c>
      <c r="H386" s="200">
        <v>1.232813014957626</v>
      </c>
      <c r="I386" s="200">
        <v>1.0602354588873246</v>
      </c>
      <c r="J386" s="201">
        <v>1.3145115183896519</v>
      </c>
      <c r="L386" s="145"/>
    </row>
    <row r="387" spans="2:12" ht="13.5">
      <c r="B387" s="127" t="s">
        <v>1684</v>
      </c>
      <c r="C387" s="200">
        <v>0.15307253316746927</v>
      </c>
      <c r="D387" s="200">
        <v>0.23722630084188912</v>
      </c>
      <c r="E387" s="200">
        <v>0.1995726194594822</v>
      </c>
      <c r="F387" s="200">
        <v>0.23280537428002912</v>
      </c>
      <c r="G387" s="200">
        <v>0.2334624395253542</v>
      </c>
      <c r="H387" s="200">
        <v>0.3057897348092614</v>
      </c>
      <c r="I387" s="200">
        <v>0.25593352471905717</v>
      </c>
      <c r="J387" s="201">
        <v>0.23112321811464895</v>
      </c>
      <c r="L387" s="145"/>
    </row>
    <row r="388" spans="2:12" ht="13.5">
      <c r="B388" s="127" t="s">
        <v>1685</v>
      </c>
      <c r="C388" s="200">
        <v>0.6443132285225512</v>
      </c>
      <c r="D388" s="200">
        <v>0.6622128129648159</v>
      </c>
      <c r="E388" s="200">
        <v>0.6380108493164397</v>
      </c>
      <c r="F388" s="200">
        <v>0.691425711039141</v>
      </c>
      <c r="G388" s="200">
        <v>0.7097720805463701</v>
      </c>
      <c r="H388" s="200">
        <v>0.6765068004464688</v>
      </c>
      <c r="I388" s="200">
        <v>0.5770297838909758</v>
      </c>
      <c r="J388" s="201">
        <v>0.6570387523895375</v>
      </c>
      <c r="L388" s="145"/>
    </row>
    <row r="389" spans="2:12" ht="13.5">
      <c r="B389" s="127" t="s">
        <v>1686</v>
      </c>
      <c r="C389" s="200">
        <v>0.15277623589101608</v>
      </c>
      <c r="D389" s="200">
        <v>0.2367671099904147</v>
      </c>
      <c r="E389" s="200">
        <v>0.1991863135535377</v>
      </c>
      <c r="F389" s="200">
        <v>0.2323547408651671</v>
      </c>
      <c r="G389" s="200">
        <v>0.2330105342517294</v>
      </c>
      <c r="H389" s="200">
        <v>0.30519782805945805</v>
      </c>
      <c r="I389" s="200">
        <v>0.2554381229330009</v>
      </c>
      <c r="J389" s="201">
        <v>0.2306758407920463</v>
      </c>
      <c r="L389" s="145"/>
    </row>
    <row r="390" spans="2:12" ht="13.5">
      <c r="B390" s="127" t="s">
        <v>1687</v>
      </c>
      <c r="C390" s="200">
        <v>0.10588846645587631</v>
      </c>
      <c r="D390" s="200">
        <v>0.16410213301733195</v>
      </c>
      <c r="E390" s="200">
        <v>0.13805506568593048</v>
      </c>
      <c r="F390" s="200">
        <v>0.16104394142500192</v>
      </c>
      <c r="G390" s="200">
        <v>0.16149846863343853</v>
      </c>
      <c r="H390" s="200">
        <v>0.21153113107154778</v>
      </c>
      <c r="I390" s="200">
        <v>0.17704292132866725</v>
      </c>
      <c r="J390" s="201">
        <v>0.15988030394539915</v>
      </c>
      <c r="L390" s="145"/>
    </row>
    <row r="391" spans="2:12" ht="13.5">
      <c r="B391" s="127" t="s">
        <v>1688</v>
      </c>
      <c r="C391" s="200">
        <v>0.6690153975008356</v>
      </c>
      <c r="D391" s="200">
        <v>0.7654270715004331</v>
      </c>
      <c r="E391" s="200">
        <v>0.3644553463176222</v>
      </c>
      <c r="F391" s="200">
        <v>0.7159766240042142</v>
      </c>
      <c r="G391" s="200">
        <v>1.0152531942280303</v>
      </c>
      <c r="H391" s="200">
        <v>0.6364037221851343</v>
      </c>
      <c r="I391" s="200">
        <v>0.732289141259511</v>
      </c>
      <c r="J391" s="201">
        <v>0.6998314995708258</v>
      </c>
      <c r="L391" s="145"/>
    </row>
    <row r="392" spans="2:12" ht="13.5">
      <c r="B392" s="127" t="s">
        <v>1689</v>
      </c>
      <c r="C392" s="200">
        <v>0.5365968640290616</v>
      </c>
      <c r="D392" s="200">
        <v>0.5833747612253131</v>
      </c>
      <c r="E392" s="200">
        <v>0.5600744393549609</v>
      </c>
      <c r="F392" s="200">
        <v>0.645061450827331</v>
      </c>
      <c r="G392" s="200">
        <v>0.6167972373904074</v>
      </c>
      <c r="H392" s="200">
        <v>0.6569710195957758</v>
      </c>
      <c r="I392" s="200">
        <v>0.5125518238884317</v>
      </c>
      <c r="J392" s="201">
        <v>0.5873467994730401</v>
      </c>
      <c r="L392" s="145"/>
    </row>
    <row r="393" spans="2:12" ht="13.5">
      <c r="B393" s="127" t="s">
        <v>1690</v>
      </c>
      <c r="C393" s="200">
        <v>0.07022223332460473</v>
      </c>
      <c r="D393" s="200">
        <v>0.10882788899969852</v>
      </c>
      <c r="E393" s="200">
        <v>0.09155421131989626</v>
      </c>
      <c r="F393" s="200">
        <v>0.10679978291094494</v>
      </c>
      <c r="G393" s="200">
        <v>0.10710121248823054</v>
      </c>
      <c r="H393" s="200">
        <v>0.14028145782726498</v>
      </c>
      <c r="I393" s="200">
        <v>0.117409853463048</v>
      </c>
      <c r="J393" s="201">
        <v>0.10602809147624113</v>
      </c>
      <c r="L393" s="145"/>
    </row>
    <row r="394" spans="2:12" ht="13.5">
      <c r="B394" s="127" t="s">
        <v>1691</v>
      </c>
      <c r="C394" s="200">
        <v>0.15552188770642913</v>
      </c>
      <c r="D394" s="200">
        <v>0.2410222223224074</v>
      </c>
      <c r="E394" s="200">
        <v>0.20276603431458487</v>
      </c>
      <c r="F394" s="200">
        <v>0.23653055533235542</v>
      </c>
      <c r="G394" s="200">
        <v>0.23719813445438798</v>
      </c>
      <c r="H394" s="200">
        <v>0.31068275813241353</v>
      </c>
      <c r="I394" s="200">
        <v>0.26002878549165304</v>
      </c>
      <c r="J394" s="201">
        <v>0.2348214825363188</v>
      </c>
      <c r="L394" s="145"/>
    </row>
    <row r="395" spans="2:12" ht="13.5">
      <c r="B395" s="127" t="s">
        <v>1693</v>
      </c>
      <c r="C395" s="200">
        <v>0.15552650767160472</v>
      </c>
      <c r="D395" s="200">
        <v>0.24102938217810418</v>
      </c>
      <c r="E395" s="200">
        <v>0.20277205772409423</v>
      </c>
      <c r="F395" s="200">
        <v>0.236537581757669</v>
      </c>
      <c r="G395" s="200">
        <v>0.23720518071094424</v>
      </c>
      <c r="H395" s="200">
        <v>0.3106919873383111</v>
      </c>
      <c r="I395" s="200">
        <v>0.2600365099602236</v>
      </c>
      <c r="J395" s="201">
        <v>0.23482845819156445</v>
      </c>
      <c r="L395" s="145"/>
    </row>
    <row r="396" spans="2:12" ht="13.5">
      <c r="B396" s="127" t="s">
        <v>1694</v>
      </c>
      <c r="C396" s="200">
        <v>0.15307253316746927</v>
      </c>
      <c r="D396" s="200">
        <v>0.23722630084188912</v>
      </c>
      <c r="E396" s="200">
        <v>0.1995726194594822</v>
      </c>
      <c r="F396" s="200">
        <v>0.23280537428002912</v>
      </c>
      <c r="G396" s="200">
        <v>0.2334624395253542</v>
      </c>
      <c r="H396" s="200">
        <v>0.3057897348092614</v>
      </c>
      <c r="I396" s="200">
        <v>0.25593352471905717</v>
      </c>
      <c r="J396" s="201">
        <v>0.23112321811464895</v>
      </c>
      <c r="L396" s="145"/>
    </row>
    <row r="397" spans="2:12" ht="13.5">
      <c r="B397" s="127" t="s">
        <v>1695</v>
      </c>
      <c r="C397" s="200">
        <v>0.1535153890379202</v>
      </c>
      <c r="D397" s="200">
        <v>0.23791262292580115</v>
      </c>
      <c r="E397" s="200">
        <v>0.200150005253524</v>
      </c>
      <c r="F397" s="200">
        <v>0.23347890613149225</v>
      </c>
      <c r="G397" s="200">
        <v>0.234137872339682</v>
      </c>
      <c r="H397" s="200">
        <v>0.30667441853652266</v>
      </c>
      <c r="I397" s="200">
        <v>0.25667396888315175</v>
      </c>
      <c r="J397" s="201">
        <v>0.23179188330115627</v>
      </c>
      <c r="L397" s="145"/>
    </row>
    <row r="398" spans="2:12" ht="13.5">
      <c r="B398" s="127" t="s">
        <v>1696</v>
      </c>
      <c r="C398" s="200">
        <v>0.15332117502311257</v>
      </c>
      <c r="D398" s="200">
        <v>0.2376116370379276</v>
      </c>
      <c r="E398" s="200">
        <v>0.19989679327049317</v>
      </c>
      <c r="F398" s="200">
        <v>0.23318352938772172</v>
      </c>
      <c r="G398" s="200">
        <v>0.23384166193048087</v>
      </c>
      <c r="H398" s="200">
        <v>0.3062864413412979</v>
      </c>
      <c r="I398" s="200">
        <v>0.2563492478092203</v>
      </c>
      <c r="J398" s="201">
        <v>0.23149864082860772</v>
      </c>
      <c r="L398" s="145"/>
    </row>
    <row r="399" spans="2:12" ht="13.5">
      <c r="B399" s="127" t="s">
        <v>1697</v>
      </c>
      <c r="C399" s="200">
        <v>0.5954199447274238</v>
      </c>
      <c r="D399" s="200">
        <v>0.6200790181824622</v>
      </c>
      <c r="E399" s="200">
        <v>0.5944722406242242</v>
      </c>
      <c r="F399" s="200">
        <v>0.6459208456384804</v>
      </c>
      <c r="G399" s="200">
        <v>0.6624989421410181</v>
      </c>
      <c r="H399" s="200">
        <v>0.6399091892476381</v>
      </c>
      <c r="I399" s="200">
        <v>0.545316725003396</v>
      </c>
      <c r="J399" s="201">
        <v>0.6148024150806632</v>
      </c>
      <c r="L399" s="145"/>
    </row>
    <row r="400" spans="2:12" ht="13.5">
      <c r="B400" s="127" t="s">
        <v>1698</v>
      </c>
      <c r="C400" s="200">
        <v>0.7839412833509437</v>
      </c>
      <c r="D400" s="200">
        <v>0.7825264157768312</v>
      </c>
      <c r="E400" s="200">
        <v>0.7623406300886261</v>
      </c>
      <c r="F400" s="200">
        <v>0.8213678709575734</v>
      </c>
      <c r="G400" s="200">
        <v>0.8447645291402381</v>
      </c>
      <c r="H400" s="200">
        <v>0.7810014412216544</v>
      </c>
      <c r="I400" s="200">
        <v>0.6675788341250392</v>
      </c>
      <c r="J400" s="201">
        <v>0.7776458578087009</v>
      </c>
      <c r="L400" s="145"/>
    </row>
    <row r="401" spans="2:12" ht="13.5">
      <c r="B401" s="127" t="s">
        <v>1699</v>
      </c>
      <c r="C401" s="200">
        <v>0.385802965704713</v>
      </c>
      <c r="D401" s="200">
        <v>0.5297174537000823</v>
      </c>
      <c r="E401" s="200">
        <v>0.03404874255919116</v>
      </c>
      <c r="F401" s="200">
        <v>0.43512713017101884</v>
      </c>
      <c r="G401" s="200">
        <v>0.7849190886631053</v>
      </c>
      <c r="H401" s="200">
        <v>0.34373333431704534</v>
      </c>
      <c r="I401" s="200">
        <v>0.5842129234164204</v>
      </c>
      <c r="J401" s="201">
        <v>0.44250880550451094</v>
      </c>
      <c r="L401" s="145"/>
    </row>
    <row r="402" spans="2:12" ht="13.5">
      <c r="B402" s="127" t="s">
        <v>1700</v>
      </c>
      <c r="C402" s="200">
        <v>0.155525247653881</v>
      </c>
      <c r="D402" s="200">
        <v>0.24102742944800035</v>
      </c>
      <c r="E402" s="200">
        <v>0.2027704149405557</v>
      </c>
      <c r="F402" s="200">
        <v>0.23653566541845583</v>
      </c>
      <c r="G402" s="200">
        <v>0.23720325896309347</v>
      </c>
      <c r="H402" s="200">
        <v>0.3106894702277779</v>
      </c>
      <c r="I402" s="200">
        <v>0.2600344032414638</v>
      </c>
      <c r="J402" s="201">
        <v>0.23482655569903257</v>
      </c>
      <c r="L402" s="145"/>
    </row>
    <row r="403" spans="2:12" ht="13.5">
      <c r="B403" s="127" t="s">
        <v>1701</v>
      </c>
      <c r="C403" s="200">
        <v>0.42302757508501904</v>
      </c>
      <c r="D403" s="200">
        <v>0.526146491817464</v>
      </c>
      <c r="E403" s="200">
        <v>0.17422684994039508</v>
      </c>
      <c r="F403" s="200">
        <v>0.460161248309376</v>
      </c>
      <c r="G403" s="200">
        <v>0.7028512777613131</v>
      </c>
      <c r="H403" s="200">
        <v>0.35706144566698206</v>
      </c>
      <c r="I403" s="200">
        <v>0.5600901093316313</v>
      </c>
      <c r="J403" s="201">
        <v>0.4576521425588829</v>
      </c>
      <c r="L403" s="145"/>
    </row>
    <row r="404" spans="2:12" ht="13.5">
      <c r="B404" s="127" t="s">
        <v>1702</v>
      </c>
      <c r="C404" s="200">
        <v>0.7776621534244903</v>
      </c>
      <c r="D404" s="200">
        <v>0.87500560713834</v>
      </c>
      <c r="E404" s="200">
        <v>0.3960898755530473</v>
      </c>
      <c r="F404" s="200">
        <v>0.815889767999661</v>
      </c>
      <c r="G404" s="200">
        <v>1.179850871620527</v>
      </c>
      <c r="H404" s="200">
        <v>0.7017691099120078</v>
      </c>
      <c r="I404" s="200">
        <v>0.8302518256986363</v>
      </c>
      <c r="J404" s="201">
        <v>0.7966456016209585</v>
      </c>
      <c r="L404" s="145"/>
    </row>
    <row r="405" spans="2:12" ht="13.5">
      <c r="B405" s="127" t="s">
        <v>567</v>
      </c>
      <c r="C405" s="200">
        <v>0.484267637917309</v>
      </c>
      <c r="D405" s="200">
        <v>0.5363595965334409</v>
      </c>
      <c r="E405" s="200">
        <v>0.5110069818339438</v>
      </c>
      <c r="F405" s="200">
        <v>0.5889597000054582</v>
      </c>
      <c r="G405" s="200">
        <v>0.5646679941467144</v>
      </c>
      <c r="H405" s="200">
        <v>0.6094131812954748</v>
      </c>
      <c r="I405" s="200">
        <v>0.4778702326638758</v>
      </c>
      <c r="J405" s="201">
        <v>0.5389350463423167</v>
      </c>
      <c r="L405" s="145"/>
    </row>
    <row r="406" spans="2:12" ht="13.5">
      <c r="B406" s="127" t="s">
        <v>1703</v>
      </c>
      <c r="C406" s="200">
        <v>0.39041100652057537</v>
      </c>
      <c r="D406" s="200">
        <v>0.5341381285064308</v>
      </c>
      <c r="E406" s="200">
        <v>0.02134487001432143</v>
      </c>
      <c r="F406" s="200">
        <v>0.4360850569168857</v>
      </c>
      <c r="G406" s="200">
        <v>0.799787805002113</v>
      </c>
      <c r="H406" s="200">
        <v>0.3359018609945956</v>
      </c>
      <c r="I406" s="200">
        <v>0.5894898638077226</v>
      </c>
      <c r="J406" s="201">
        <v>0.4438797988232349</v>
      </c>
      <c r="L406" s="145"/>
    </row>
    <row r="407" spans="2:12" ht="13.5">
      <c r="B407" s="127" t="s">
        <v>1704</v>
      </c>
      <c r="C407" s="200">
        <v>0.5491863827569524</v>
      </c>
      <c r="D407" s="200">
        <v>0.6123582333665107</v>
      </c>
      <c r="E407" s="200">
        <v>0.2692931691016013</v>
      </c>
      <c r="F407" s="200">
        <v>0.569991914088261</v>
      </c>
      <c r="G407" s="200">
        <v>0.8331077914458201</v>
      </c>
      <c r="H407" s="200">
        <v>0.4812163748822057</v>
      </c>
      <c r="I407" s="200">
        <v>0.5783938745812146</v>
      </c>
      <c r="J407" s="201">
        <v>0.5562211057460809</v>
      </c>
      <c r="L407" s="145"/>
    </row>
    <row r="408" spans="2:12" ht="13.5">
      <c r="B408" s="127" t="s">
        <v>536</v>
      </c>
      <c r="C408" s="200">
        <v>0.9632012157400568</v>
      </c>
      <c r="D408" s="200">
        <v>0.7438786176690271</v>
      </c>
      <c r="E408" s="200">
        <v>0.77101232900461</v>
      </c>
      <c r="F408" s="200">
        <v>0.7734036684883666</v>
      </c>
      <c r="G408" s="200">
        <v>0.7712556512009593</v>
      </c>
      <c r="H408" s="200">
        <v>0.6618909792057021</v>
      </c>
      <c r="I408" s="200">
        <v>0.6843999010869752</v>
      </c>
      <c r="J408" s="201">
        <v>0.7670060517708137</v>
      </c>
      <c r="L408" s="145"/>
    </row>
    <row r="409" spans="2:12" ht="13.5">
      <c r="B409" s="127" t="s">
        <v>1705</v>
      </c>
      <c r="C409" s="200">
        <v>1.369187626099885</v>
      </c>
      <c r="D409" s="200">
        <v>1.256329176190351</v>
      </c>
      <c r="E409" s="200">
        <v>1.2651505480624994</v>
      </c>
      <c r="F409" s="200">
        <v>1.3398634576298847</v>
      </c>
      <c r="G409" s="200">
        <v>1.385840629347992</v>
      </c>
      <c r="H409" s="200">
        <v>1.1636337578029825</v>
      </c>
      <c r="I409" s="200">
        <v>1.0017645011723642</v>
      </c>
      <c r="J409" s="201">
        <v>1.2545385280437082</v>
      </c>
      <c r="L409" s="145"/>
    </row>
    <row r="410" spans="2:12" ht="13.5">
      <c r="B410" s="127" t="s">
        <v>1706</v>
      </c>
      <c r="C410" s="200">
        <v>0.03553241956068268</v>
      </c>
      <c r="D410" s="200">
        <v>0.05506686456361658</v>
      </c>
      <c r="E410" s="200">
        <v>0.046326391160591424</v>
      </c>
      <c r="F410" s="200">
        <v>0.05404064376363075</v>
      </c>
      <c r="G410" s="200">
        <v>0.054193166998809016</v>
      </c>
      <c r="H410" s="200">
        <v>0.0709823567282656</v>
      </c>
      <c r="I410" s="200">
        <v>0.05940933485442914</v>
      </c>
      <c r="J410" s="201">
        <v>0.053650168232860736</v>
      </c>
      <c r="L410" s="145"/>
    </row>
    <row r="411" spans="2:12" ht="13.5">
      <c r="B411" s="127" t="s">
        <v>1707</v>
      </c>
      <c r="C411" s="200">
        <v>0.01405802273709583</v>
      </c>
      <c r="D411" s="200">
        <v>0.02178661750781784</v>
      </c>
      <c r="E411" s="200">
        <v>0.018328542449831325</v>
      </c>
      <c r="F411" s="200">
        <v>0.021380604196091536</v>
      </c>
      <c r="G411" s="200">
        <v>0.02144094838696234</v>
      </c>
      <c r="H411" s="200">
        <v>0.028083412195289096</v>
      </c>
      <c r="I411" s="200">
        <v>0.023504669552631453</v>
      </c>
      <c r="J411" s="201">
        <v>0.021226116717959913</v>
      </c>
      <c r="L411" s="145"/>
    </row>
    <row r="412" spans="2:12" ht="13.5">
      <c r="B412" s="127" t="s">
        <v>1708</v>
      </c>
      <c r="C412" s="200">
        <v>0.01644208538329637</v>
      </c>
      <c r="D412" s="200">
        <v>0.02548135196363772</v>
      </c>
      <c r="E412" s="200">
        <v>0.021436831163765418</v>
      </c>
      <c r="F412" s="200">
        <v>0.025006483935394792</v>
      </c>
      <c r="G412" s="200">
        <v>0.02507706173692769</v>
      </c>
      <c r="H412" s="200">
        <v>0.03284600329680789</v>
      </c>
      <c r="I412" s="200">
        <v>0.02749076388038128</v>
      </c>
      <c r="J412" s="201">
        <v>0.024825797337173022</v>
      </c>
      <c r="L412" s="145"/>
    </row>
    <row r="413" spans="2:12" ht="13.5">
      <c r="B413" s="127" t="s">
        <v>1709</v>
      </c>
      <c r="C413" s="200">
        <v>0.535947384336712</v>
      </c>
      <c r="D413" s="200">
        <v>0.443132551005798</v>
      </c>
      <c r="E413" s="200">
        <v>0.447926116724001</v>
      </c>
      <c r="F413" s="200">
        <v>0.4573233532190586</v>
      </c>
      <c r="G413" s="200">
        <v>0.45637330068076665</v>
      </c>
      <c r="H413" s="200">
        <v>0.41754702951328776</v>
      </c>
      <c r="I413" s="200">
        <v>0.41695151839199623</v>
      </c>
      <c r="J413" s="201">
        <v>0.45360017912451717</v>
      </c>
      <c r="L413" s="145"/>
    </row>
    <row r="414" spans="2:12" ht="13.5">
      <c r="B414" s="127" t="s">
        <v>1710</v>
      </c>
      <c r="C414" s="200">
        <v>0.1544626314748323</v>
      </c>
      <c r="D414" s="200">
        <v>0.239380625151016</v>
      </c>
      <c r="E414" s="200">
        <v>0.20138499921675135</v>
      </c>
      <c r="F414" s="200">
        <v>0.23491955080820887</v>
      </c>
      <c r="G414" s="200">
        <v>0.23558258306320218</v>
      </c>
      <c r="H414" s="200">
        <v>0.30856670455015084</v>
      </c>
      <c r="I414" s="200">
        <v>0.2582577350273832</v>
      </c>
      <c r="J414" s="201">
        <v>0.23322211847022065</v>
      </c>
      <c r="L414" s="145"/>
    </row>
    <row r="415" spans="2:12" ht="13.5">
      <c r="B415" s="127" t="s">
        <v>1711</v>
      </c>
      <c r="C415" s="200">
        <v>1.3595014974424862</v>
      </c>
      <c r="D415" s="200">
        <v>1.3242361605972535</v>
      </c>
      <c r="E415" s="200">
        <v>1.3176655263267614</v>
      </c>
      <c r="F415" s="200">
        <v>1.4632996774591276</v>
      </c>
      <c r="G415" s="200">
        <v>1.4380699928171747</v>
      </c>
      <c r="H415" s="200">
        <v>1.3519615776529559</v>
      </c>
      <c r="I415" s="200">
        <v>1.0842327641246572</v>
      </c>
      <c r="J415" s="201">
        <v>1.3341381709172022</v>
      </c>
      <c r="L415" s="145"/>
    </row>
    <row r="416" spans="2:12" ht="13.5">
      <c r="B416" s="127" t="s">
        <v>484</v>
      </c>
      <c r="C416" s="200">
        <v>0.1523969635489214</v>
      </c>
      <c r="D416" s="200">
        <v>0.2361793273695553</v>
      </c>
      <c r="E416" s="200">
        <v>0.1986918265725353</v>
      </c>
      <c r="F416" s="200">
        <v>0.23177791210478577</v>
      </c>
      <c r="G416" s="200">
        <v>0.232432077461359</v>
      </c>
      <c r="H416" s="200">
        <v>0.3044401637906977</v>
      </c>
      <c r="I416" s="200">
        <v>0.2548039888703304</v>
      </c>
      <c r="J416" s="201">
        <v>0.2301031799597407</v>
      </c>
      <c r="L416" s="145"/>
    </row>
    <row r="417" spans="2:12" ht="13.5">
      <c r="B417" s="127" t="s">
        <v>1712</v>
      </c>
      <c r="C417" s="200">
        <v>0.13372603334444277</v>
      </c>
      <c r="D417" s="200">
        <v>0.2072437919470132</v>
      </c>
      <c r="E417" s="200">
        <v>0.1743490762988706</v>
      </c>
      <c r="F417" s="200">
        <v>0.20338161654172457</v>
      </c>
      <c r="G417" s="200">
        <v>0.203955636760033</v>
      </c>
      <c r="H417" s="200">
        <v>0.2671416447309563</v>
      </c>
      <c r="I417" s="200">
        <v>0.22358665106232684</v>
      </c>
      <c r="J417" s="201">
        <v>0.20191206438362388</v>
      </c>
      <c r="L417" s="145"/>
    </row>
    <row r="418" spans="2:12" ht="13.5">
      <c r="B418" s="127" t="s">
        <v>1713</v>
      </c>
      <c r="C418" s="200">
        <v>0.7839412833509437</v>
      </c>
      <c r="D418" s="200">
        <v>0.7825264157768312</v>
      </c>
      <c r="E418" s="200">
        <v>0.7623406300886261</v>
      </c>
      <c r="F418" s="200">
        <v>0.8213678709575734</v>
      </c>
      <c r="G418" s="200">
        <v>0.8447645291402381</v>
      </c>
      <c r="H418" s="200">
        <v>0.7810014412216544</v>
      </c>
      <c r="I418" s="200">
        <v>0.6675788341250392</v>
      </c>
      <c r="J418" s="201">
        <v>0.7776458578087009</v>
      </c>
      <c r="L418" s="145"/>
    </row>
    <row r="419" spans="2:12" ht="13.5">
      <c r="B419" s="127" t="s">
        <v>1714</v>
      </c>
      <c r="C419" s="200">
        <v>0.1541391046266629</v>
      </c>
      <c r="D419" s="200">
        <v>0.23887923488964036</v>
      </c>
      <c r="E419" s="200">
        <v>0.20096319199099644</v>
      </c>
      <c r="F419" s="200">
        <v>0.23442750440759622</v>
      </c>
      <c r="G419" s="200">
        <v>0.23508914792064176</v>
      </c>
      <c r="H419" s="200">
        <v>0.30792040186567654</v>
      </c>
      <c r="I419" s="200">
        <v>0.2577168060646237</v>
      </c>
      <c r="J419" s="201">
        <v>0.2327336273951197</v>
      </c>
      <c r="L419" s="145"/>
    </row>
    <row r="420" spans="2:12" ht="13.5">
      <c r="B420" s="127" t="s">
        <v>1715</v>
      </c>
      <c r="C420" s="200">
        <v>0.12760521457486523</v>
      </c>
      <c r="D420" s="200">
        <v>0.19775796738538592</v>
      </c>
      <c r="E420" s="200">
        <v>0.16636888671289887</v>
      </c>
      <c r="F420" s="200">
        <v>0.1940725688957126</v>
      </c>
      <c r="G420" s="200">
        <v>0.19462031544360345</v>
      </c>
      <c r="H420" s="200">
        <v>0.25491421561853056</v>
      </c>
      <c r="I420" s="200">
        <v>0.21335279205804233</v>
      </c>
      <c r="J420" s="201">
        <v>0.19267028009843412</v>
      </c>
      <c r="L420" s="145"/>
    </row>
    <row r="421" spans="2:12" ht="13.5">
      <c r="B421" s="127" t="s">
        <v>1716</v>
      </c>
      <c r="C421" s="200">
        <v>1.5352255412465976</v>
      </c>
      <c r="D421" s="200">
        <v>1.4823376373620907</v>
      </c>
      <c r="E421" s="200">
        <v>1.4803901259284662</v>
      </c>
      <c r="F421" s="200">
        <v>1.642352618462176</v>
      </c>
      <c r="G421" s="200">
        <v>1.6133432980629674</v>
      </c>
      <c r="H421" s="200">
        <v>1.5039451150197196</v>
      </c>
      <c r="I421" s="200">
        <v>1.2045328638109085</v>
      </c>
      <c r="J421" s="201">
        <v>1.4945895999847036</v>
      </c>
      <c r="L421" s="145"/>
    </row>
    <row r="422" spans="2:12" ht="13.5">
      <c r="B422" s="127" t="s">
        <v>1717</v>
      </c>
      <c r="C422" s="200">
        <v>0.11262991196431527</v>
      </c>
      <c r="D422" s="200">
        <v>0.17454978255446008</v>
      </c>
      <c r="E422" s="200">
        <v>0.14684441483448465</v>
      </c>
      <c r="F422" s="200">
        <v>0.1712968895686346</v>
      </c>
      <c r="G422" s="200">
        <v>0.1717803544934282</v>
      </c>
      <c r="H422" s="200">
        <v>0.22499837298359798</v>
      </c>
      <c r="I422" s="200">
        <v>0.18831445303310834</v>
      </c>
      <c r="J422" s="201">
        <v>0.1700591684902899</v>
      </c>
      <c r="L422" s="145"/>
    </row>
    <row r="423" spans="2:12" ht="13.5">
      <c r="B423" s="127" t="s">
        <v>1718</v>
      </c>
      <c r="C423" s="200">
        <v>0.4940342176756253</v>
      </c>
      <c r="D423" s="200">
        <v>0.5471767529331768</v>
      </c>
      <c r="E423" s="200">
        <v>0.5213128335043169</v>
      </c>
      <c r="F423" s="200">
        <v>0.6008376811756961</v>
      </c>
      <c r="G423" s="200">
        <v>0.576056066712373</v>
      </c>
      <c r="H423" s="200">
        <v>0.6217036627872565</v>
      </c>
      <c r="I423" s="200">
        <v>0.4875077912699165</v>
      </c>
      <c r="J423" s="201">
        <v>0.549804143722623</v>
      </c>
      <c r="L423" s="145"/>
    </row>
    <row r="424" spans="2:12" ht="13.5">
      <c r="B424" s="127" t="s">
        <v>479</v>
      </c>
      <c r="C424" s="200">
        <v>0.15187656149191317</v>
      </c>
      <c r="D424" s="200">
        <v>0.2353728269976074</v>
      </c>
      <c r="E424" s="200">
        <v>0.1980133377571996</v>
      </c>
      <c r="F424" s="200">
        <v>0.23098644159632195</v>
      </c>
      <c r="G424" s="200">
        <v>0.23163837312231714</v>
      </c>
      <c r="H424" s="200">
        <v>0.30340056770044005</v>
      </c>
      <c r="I424" s="200">
        <v>0.25393388938242656</v>
      </c>
      <c r="J424" s="201">
        <v>0.22931742829260368</v>
      </c>
      <c r="L424" s="145"/>
    </row>
    <row r="425" spans="2:12" ht="13.5">
      <c r="B425" s="127" t="s">
        <v>1719</v>
      </c>
      <c r="C425" s="200">
        <v>0.888708898930612</v>
      </c>
      <c r="D425" s="200">
        <v>0.8728081082860197</v>
      </c>
      <c r="E425" s="200">
        <v>0.8556332568173669</v>
      </c>
      <c r="F425" s="200">
        <v>0.9188732888925335</v>
      </c>
      <c r="G425" s="200">
        <v>0.9460590535923609</v>
      </c>
      <c r="H425" s="200">
        <v>0.859418821603496</v>
      </c>
      <c r="I425" s="200">
        <v>0.7355302830906371</v>
      </c>
      <c r="J425" s="201">
        <v>0.8681473873161466</v>
      </c>
      <c r="L425" s="145"/>
    </row>
    <row r="426" spans="2:12" ht="13.5">
      <c r="B426" s="127" t="s">
        <v>1720</v>
      </c>
      <c r="C426" s="200">
        <v>0.11076180138252584</v>
      </c>
      <c r="D426" s="200">
        <v>0.1716546520322739</v>
      </c>
      <c r="E426" s="200">
        <v>0.14440881313290566</v>
      </c>
      <c r="F426" s="200">
        <v>0.16845571242084306</v>
      </c>
      <c r="G426" s="200">
        <v>0.16893115846391887</v>
      </c>
      <c r="H426" s="200">
        <v>0.22126648831703413</v>
      </c>
      <c r="I426" s="200">
        <v>0.18519101791467818</v>
      </c>
      <c r="J426" s="201">
        <v>0.1672385205234542</v>
      </c>
      <c r="L426" s="145"/>
    </row>
    <row r="427" spans="2:12" ht="13.5">
      <c r="B427" s="127" t="s">
        <v>1721</v>
      </c>
      <c r="C427" s="200">
        <v>0.13278875567499668</v>
      </c>
      <c r="D427" s="200">
        <v>0.20579123275965633</v>
      </c>
      <c r="E427" s="200">
        <v>0.1731270741814327</v>
      </c>
      <c r="F427" s="200">
        <v>0.20195612710789532</v>
      </c>
      <c r="G427" s="200">
        <v>0.20252612405325546</v>
      </c>
      <c r="H427" s="200">
        <v>0.2652692651207686</v>
      </c>
      <c r="I427" s="200">
        <v>0.22201954576513183</v>
      </c>
      <c r="J427" s="201">
        <v>0.2004968749518767</v>
      </c>
      <c r="L427" s="145"/>
    </row>
    <row r="428" spans="2:12" ht="13.5">
      <c r="B428" s="127" t="s">
        <v>1722</v>
      </c>
      <c r="C428" s="200">
        <v>0.7908885955329961</v>
      </c>
      <c r="D428" s="200">
        <v>0.8898876622267479</v>
      </c>
      <c r="E428" s="200">
        <v>0.4028265539238513</v>
      </c>
      <c r="F428" s="200">
        <v>0.8297663836171877</v>
      </c>
      <c r="G428" s="200">
        <v>1.19991772093477</v>
      </c>
      <c r="H428" s="200">
        <v>0.7137047666299221</v>
      </c>
      <c r="I428" s="200">
        <v>0.8443727105324005</v>
      </c>
      <c r="J428" s="201">
        <v>0.8101949133425537</v>
      </c>
      <c r="L428" s="145"/>
    </row>
    <row r="429" spans="2:12" ht="13.5">
      <c r="B429" s="127" t="s">
        <v>1723</v>
      </c>
      <c r="C429" s="200">
        <v>1.070245554858842</v>
      </c>
      <c r="D429" s="200">
        <v>1.134232730744713</v>
      </c>
      <c r="E429" s="200">
        <v>0.6463386265981217</v>
      </c>
      <c r="F429" s="200">
        <v>1.0913806253795757</v>
      </c>
      <c r="G429" s="200">
        <v>1.477575273221393</v>
      </c>
      <c r="H429" s="200">
        <v>0.924900506811186</v>
      </c>
      <c r="I429" s="200">
        <v>1.0313108638919106</v>
      </c>
      <c r="J429" s="201">
        <v>1.0537120259293917</v>
      </c>
      <c r="L429" s="145"/>
    </row>
    <row r="430" spans="2:12" ht="13.5">
      <c r="B430" s="127" t="s">
        <v>1724</v>
      </c>
      <c r="C430" s="200">
        <v>0.5248192526954887</v>
      </c>
      <c r="D430" s="200">
        <v>0.6078092690043952</v>
      </c>
      <c r="E430" s="200">
        <v>0.23503860662783466</v>
      </c>
      <c r="F430" s="200">
        <v>0.5509866024828899</v>
      </c>
      <c r="G430" s="200">
        <v>0.8253203186227943</v>
      </c>
      <c r="H430" s="200">
        <v>0.4445012139490891</v>
      </c>
      <c r="I430" s="200">
        <v>0.602653272015277</v>
      </c>
      <c r="J430" s="201">
        <v>0.5415897907711098</v>
      </c>
      <c r="L430" s="145"/>
    </row>
    <row r="431" spans="2:12" ht="13.5">
      <c r="B431" s="127" t="s">
        <v>558</v>
      </c>
      <c r="C431" s="200">
        <v>0.12373531924156811</v>
      </c>
      <c r="D431" s="200">
        <v>0.1917605429254472</v>
      </c>
      <c r="E431" s="200">
        <v>0.16132340185210306</v>
      </c>
      <c r="F431" s="200">
        <v>0.18818691186208195</v>
      </c>
      <c r="G431" s="200">
        <v>0.18871804684894392</v>
      </c>
      <c r="H431" s="200">
        <v>0.24718340824753188</v>
      </c>
      <c r="I431" s="200">
        <v>0.2068824218848319</v>
      </c>
      <c r="J431" s="201">
        <v>0.1868271504089297</v>
      </c>
      <c r="L431" s="145"/>
    </row>
    <row r="432" spans="2:12" ht="13.5">
      <c r="B432" s="127" t="s">
        <v>1725</v>
      </c>
      <c r="C432" s="200">
        <v>-0.024278716763297657</v>
      </c>
      <c r="D432" s="200">
        <v>0.13333021536152942</v>
      </c>
      <c r="E432" s="200">
        <v>-0.19607679129215072</v>
      </c>
      <c r="F432" s="200">
        <v>0.0453631556573587</v>
      </c>
      <c r="G432" s="200">
        <v>0.24678787946941436</v>
      </c>
      <c r="H432" s="200">
        <v>0.036288293442513934</v>
      </c>
      <c r="I432" s="200">
        <v>0.2541183373594654</v>
      </c>
      <c r="J432" s="201">
        <v>0.07079033903354763</v>
      </c>
      <c r="L432" s="145"/>
    </row>
    <row r="433" spans="2:12" ht="13.5">
      <c r="B433" s="127" t="s">
        <v>464</v>
      </c>
      <c r="C433" s="200">
        <v>0.15013445824011332</v>
      </c>
      <c r="D433" s="200">
        <v>0.23267297809880486</v>
      </c>
      <c r="E433" s="200">
        <v>0.19574202165537352</v>
      </c>
      <c r="F433" s="200">
        <v>0.22833690682233343</v>
      </c>
      <c r="G433" s="200">
        <v>0.2289813603542245</v>
      </c>
      <c r="H433" s="200">
        <v>0.29992040518953794</v>
      </c>
      <c r="I433" s="200">
        <v>0.2510211354321808</v>
      </c>
      <c r="J433" s="201">
        <v>0.2266870379703669</v>
      </c>
      <c r="L433" s="145"/>
    </row>
    <row r="434" spans="2:12" ht="13.5">
      <c r="B434" s="127" t="s">
        <v>554</v>
      </c>
      <c r="C434" s="200">
        <v>0.11772550880889614</v>
      </c>
      <c r="D434" s="200">
        <v>0.1824467550877298</v>
      </c>
      <c r="E434" s="200">
        <v>0.15348794250688486</v>
      </c>
      <c r="F434" s="200">
        <v>0.17904669488011352</v>
      </c>
      <c r="G434" s="200">
        <v>0.17955203270085707</v>
      </c>
      <c r="H434" s="200">
        <v>0.23517773812217946</v>
      </c>
      <c r="I434" s="200">
        <v>0.19683416609981574</v>
      </c>
      <c r="J434" s="201">
        <v>0.1777529768866395</v>
      </c>
      <c r="L434" s="145"/>
    </row>
    <row r="435" spans="2:12" ht="13.5">
      <c r="B435" s="127" t="s">
        <v>1726</v>
      </c>
      <c r="C435" s="200">
        <v>0.09389866039208185</v>
      </c>
      <c r="D435" s="200">
        <v>0.14552076324791813</v>
      </c>
      <c r="E435" s="200">
        <v>0.12242301888139534</v>
      </c>
      <c r="F435" s="200">
        <v>0.14280885227825862</v>
      </c>
      <c r="G435" s="200">
        <v>0.1432119131347659</v>
      </c>
      <c r="H435" s="200">
        <v>0.18757935121401456</v>
      </c>
      <c r="I435" s="200">
        <v>0.1569962593762735</v>
      </c>
      <c r="J435" s="201">
        <v>0.1417769740749583</v>
      </c>
      <c r="L435" s="145"/>
    </row>
    <row r="436" spans="2:12" ht="13.5">
      <c r="B436" s="127" t="s">
        <v>1727</v>
      </c>
      <c r="C436" s="200">
        <v>0.5835510722790069</v>
      </c>
      <c r="D436" s="200">
        <v>0.5731101692545167</v>
      </c>
      <c r="E436" s="200">
        <v>0.5618326823262043</v>
      </c>
      <c r="F436" s="200">
        <v>0.6033578527985927</v>
      </c>
      <c r="G436" s="200">
        <v>0.6212087848196388</v>
      </c>
      <c r="H436" s="200">
        <v>0.5643183898427887</v>
      </c>
      <c r="I436" s="200">
        <v>0.48296971697673413</v>
      </c>
      <c r="J436" s="201">
        <v>0.5700498097567832</v>
      </c>
      <c r="L436" s="145"/>
    </row>
    <row r="437" spans="2:12" ht="13.5">
      <c r="B437" s="127" t="s">
        <v>1728</v>
      </c>
      <c r="C437" s="200">
        <v>-0.04306938934873881</v>
      </c>
      <c r="D437" s="200">
        <v>0.12207916894331025</v>
      </c>
      <c r="E437" s="200">
        <v>-0.23776274686122723</v>
      </c>
      <c r="F437" s="200">
        <v>0.025386325212896146</v>
      </c>
      <c r="G437" s="200">
        <v>0.24779618510947546</v>
      </c>
      <c r="H437" s="200">
        <v>0.007613589744067239</v>
      </c>
      <c r="I437" s="200">
        <v>0.2535069767226282</v>
      </c>
      <c r="J437" s="201">
        <v>0.05365001564605875</v>
      </c>
      <c r="L437" s="145"/>
    </row>
    <row r="438" spans="2:12" ht="13.5">
      <c r="B438" s="127" t="s">
        <v>1729</v>
      </c>
      <c r="C438" s="200">
        <v>1.2552278306459212</v>
      </c>
      <c r="D438" s="200">
        <v>1.188630433965428</v>
      </c>
      <c r="E438" s="200">
        <v>1.1819966448840573</v>
      </c>
      <c r="F438" s="200">
        <v>1.259969800052372</v>
      </c>
      <c r="G438" s="200">
        <v>1.3004122548287174</v>
      </c>
      <c r="H438" s="200">
        <v>1.1337194983308194</v>
      </c>
      <c r="I438" s="200">
        <v>0.9732232120700203</v>
      </c>
      <c r="J438" s="201">
        <v>1.1847399535396195</v>
      </c>
      <c r="L438" s="145"/>
    </row>
    <row r="439" spans="2:12" ht="13.5">
      <c r="B439" s="127" t="s">
        <v>1730</v>
      </c>
      <c r="C439" s="200">
        <v>0.10588846645587631</v>
      </c>
      <c r="D439" s="200">
        <v>0.16410213301733195</v>
      </c>
      <c r="E439" s="200">
        <v>0.13805506568593048</v>
      </c>
      <c r="F439" s="200">
        <v>0.16104394142500192</v>
      </c>
      <c r="G439" s="200">
        <v>0.16149846863343853</v>
      </c>
      <c r="H439" s="200">
        <v>0.21153113107154778</v>
      </c>
      <c r="I439" s="200">
        <v>0.17704292132866725</v>
      </c>
      <c r="J439" s="201">
        <v>0.15988030394539915</v>
      </c>
      <c r="L439" s="145"/>
    </row>
    <row r="440" spans="2:12" ht="13.5">
      <c r="B440" s="127" t="s">
        <v>540</v>
      </c>
      <c r="C440" s="200">
        <v>0.6257046163629584</v>
      </c>
      <c r="D440" s="200">
        <v>0.6662563698548843</v>
      </c>
      <c r="E440" s="200">
        <v>0.6452146755579978</v>
      </c>
      <c r="F440" s="200">
        <v>0.7425382281833409</v>
      </c>
      <c r="G440" s="200">
        <v>0.70785712536427</v>
      </c>
      <c r="H440" s="200">
        <v>0.7426730257934216</v>
      </c>
      <c r="I440" s="200">
        <v>0.5759826123690981</v>
      </c>
      <c r="J440" s="201">
        <v>0.6723180933551387</v>
      </c>
      <c r="L440" s="145"/>
    </row>
    <row r="441" spans="2:12" ht="13.5">
      <c r="B441" s="127" t="s">
        <v>1731</v>
      </c>
      <c r="C441" s="200">
        <v>1.2552278306459212</v>
      </c>
      <c r="D441" s="200">
        <v>1.188630433965428</v>
      </c>
      <c r="E441" s="200">
        <v>1.1819966448840573</v>
      </c>
      <c r="F441" s="200">
        <v>1.259969800052372</v>
      </c>
      <c r="G441" s="200">
        <v>1.3004122548287174</v>
      </c>
      <c r="H441" s="200">
        <v>1.1337194983308194</v>
      </c>
      <c r="I441" s="200">
        <v>0.9732232120700203</v>
      </c>
      <c r="J441" s="201">
        <v>1.1847399535396195</v>
      </c>
      <c r="L441" s="145"/>
    </row>
    <row r="442" spans="2:12" ht="13.5">
      <c r="B442" s="127" t="s">
        <v>1732</v>
      </c>
      <c r="C442" s="200">
        <v>-0.04306938934873881</v>
      </c>
      <c r="D442" s="200">
        <v>0.12207916894331025</v>
      </c>
      <c r="E442" s="200">
        <v>-0.23776274686122723</v>
      </c>
      <c r="F442" s="200">
        <v>0.025386325212896146</v>
      </c>
      <c r="G442" s="200">
        <v>0.24779618510947546</v>
      </c>
      <c r="H442" s="200">
        <v>0.007613589744067239</v>
      </c>
      <c r="I442" s="200">
        <v>0.2535069767226282</v>
      </c>
      <c r="J442" s="201">
        <v>0.05365001564605875</v>
      </c>
      <c r="L442" s="145"/>
    </row>
    <row r="443" spans="2:12" ht="13.5">
      <c r="B443" s="127" t="s">
        <v>1733</v>
      </c>
      <c r="C443" s="200">
        <v>1.2086464917654625</v>
      </c>
      <c r="D443" s="200">
        <v>1.2421749939045266</v>
      </c>
      <c r="E443" s="200">
        <v>0.809551264791516</v>
      </c>
      <c r="F443" s="200">
        <v>1.2197979178771974</v>
      </c>
      <c r="G443" s="200">
        <v>1.573017208546507</v>
      </c>
      <c r="H443" s="200">
        <v>1.036063445037672</v>
      </c>
      <c r="I443" s="200">
        <v>1.1018781017472858</v>
      </c>
      <c r="J443" s="201">
        <v>1.1701613462385954</v>
      </c>
      <c r="L443" s="145"/>
    </row>
    <row r="444" spans="2:12" ht="13.5">
      <c r="B444" s="127" t="s">
        <v>1734</v>
      </c>
      <c r="C444" s="200">
        <v>0.604119751514761</v>
      </c>
      <c r="D444" s="200">
        <v>0.6291391239092511</v>
      </c>
      <c r="E444" s="200">
        <v>0.6031582003064009</v>
      </c>
      <c r="F444" s="200">
        <v>0.6553585317736682</v>
      </c>
      <c r="G444" s="200">
        <v>0.6721788543516862</v>
      </c>
      <c r="H444" s="200">
        <v>0.6492590377993936</v>
      </c>
      <c r="I444" s="200">
        <v>0.5532844630468452</v>
      </c>
      <c r="J444" s="201">
        <v>0.6237854232431437</v>
      </c>
      <c r="L444" s="145"/>
    </row>
    <row r="445" spans="2:12" ht="13.5">
      <c r="B445" s="127" t="s">
        <v>1735</v>
      </c>
      <c r="C445" s="200">
        <v>0.15757808287705086</v>
      </c>
      <c r="D445" s="200">
        <v>0.24420883956876793</v>
      </c>
      <c r="E445" s="200">
        <v>0.20544685658772222</v>
      </c>
      <c r="F445" s="200">
        <v>0.23965778708572072</v>
      </c>
      <c r="G445" s="200">
        <v>0.24033419244428483</v>
      </c>
      <c r="H445" s="200">
        <v>0.31479037537065835</v>
      </c>
      <c r="I445" s="200">
        <v>0.2634666934339733</v>
      </c>
      <c r="J445" s="201">
        <v>0.237926118195454</v>
      </c>
      <c r="L445" s="145"/>
    </row>
    <row r="446" spans="2:12" ht="13.5">
      <c r="B446" s="127" t="s">
        <v>1736</v>
      </c>
      <c r="C446" s="200">
        <v>0.6547380018408344</v>
      </c>
      <c r="D446" s="200">
        <v>0.6729271955942875</v>
      </c>
      <c r="E446" s="200">
        <v>0.6483336522394537</v>
      </c>
      <c r="F446" s="200">
        <v>0.7026127486241739</v>
      </c>
      <c r="G446" s="200">
        <v>0.7212559562760503</v>
      </c>
      <c r="H446" s="200">
        <v>0.6874524550298816</v>
      </c>
      <c r="I446" s="200">
        <v>0.586365933497519</v>
      </c>
      <c r="J446" s="201">
        <v>0.6676694204431716</v>
      </c>
      <c r="L446" s="145"/>
    </row>
    <row r="447" spans="2:12" ht="13.5">
      <c r="B447" s="127" t="s">
        <v>1737</v>
      </c>
      <c r="C447" s="200">
        <v>0.15332117502311257</v>
      </c>
      <c r="D447" s="200">
        <v>0.2376116370379276</v>
      </c>
      <c r="E447" s="200">
        <v>0.19989679327049317</v>
      </c>
      <c r="F447" s="200">
        <v>0.23318352938772172</v>
      </c>
      <c r="G447" s="200">
        <v>0.23384166193048087</v>
      </c>
      <c r="H447" s="200">
        <v>0.3062864413412979</v>
      </c>
      <c r="I447" s="200">
        <v>0.2563492478092203</v>
      </c>
      <c r="J447" s="201">
        <v>0.23149864082860772</v>
      </c>
      <c r="L447" s="145"/>
    </row>
    <row r="448" spans="2:12" ht="13.5">
      <c r="B448" s="127" t="s">
        <v>1738</v>
      </c>
      <c r="C448" s="200">
        <v>0.7126260460312794</v>
      </c>
      <c r="D448" s="200">
        <v>0.8087294165827201</v>
      </c>
      <c r="E448" s="200">
        <v>0.3758767226745144</v>
      </c>
      <c r="F448" s="200">
        <v>0.7553235469528218</v>
      </c>
      <c r="G448" s="200">
        <v>1.0813096068098493</v>
      </c>
      <c r="H448" s="200">
        <v>0.6608811861699314</v>
      </c>
      <c r="I448" s="200">
        <v>0.7706400240541549</v>
      </c>
      <c r="J448" s="201">
        <v>0.7379123641821818</v>
      </c>
      <c r="L448" s="145"/>
    </row>
    <row r="449" spans="2:12" ht="13.5">
      <c r="B449" s="127" t="s">
        <v>1739</v>
      </c>
      <c r="C449" s="200">
        <v>0.1536776103014333</v>
      </c>
      <c r="D449" s="200">
        <v>0.23816402759955152</v>
      </c>
      <c r="E449" s="200">
        <v>0.20036150578743053</v>
      </c>
      <c r="F449" s="200">
        <v>0.23372562565188476</v>
      </c>
      <c r="G449" s="200">
        <v>0.23438528819632842</v>
      </c>
      <c r="H449" s="200">
        <v>0.30699848449482114</v>
      </c>
      <c r="I449" s="200">
        <v>0.25694519886083733</v>
      </c>
      <c r="J449" s="201">
        <v>0.23203682012746957</v>
      </c>
      <c r="L449" s="145"/>
    </row>
    <row r="450" spans="2:12" ht="13.5">
      <c r="B450" s="127" t="s">
        <v>1740</v>
      </c>
      <c r="C450" s="200">
        <v>0.7776621534244903</v>
      </c>
      <c r="D450" s="200">
        <v>0.87500560713834</v>
      </c>
      <c r="E450" s="200">
        <v>0.3960898755530473</v>
      </c>
      <c r="F450" s="200">
        <v>0.815889767999661</v>
      </c>
      <c r="G450" s="200">
        <v>1.179850871620527</v>
      </c>
      <c r="H450" s="200">
        <v>0.7017691099120078</v>
      </c>
      <c r="I450" s="200">
        <v>0.8302518256986363</v>
      </c>
      <c r="J450" s="201">
        <v>0.7966456016209585</v>
      </c>
      <c r="L450" s="145"/>
    </row>
    <row r="451" spans="2:12" ht="13.5">
      <c r="B451" s="127" t="s">
        <v>1741</v>
      </c>
      <c r="C451" s="200">
        <v>0.15421762602358038</v>
      </c>
      <c r="D451" s="200">
        <v>0.23900092452358201</v>
      </c>
      <c r="E451" s="200">
        <v>0.20106556647021998</v>
      </c>
      <c r="F451" s="200">
        <v>0.23454692624520548</v>
      </c>
      <c r="G451" s="200">
        <v>0.23520890681206383</v>
      </c>
      <c r="H451" s="200">
        <v>0.30807726238561056</v>
      </c>
      <c r="I451" s="200">
        <v>0.2578480919162596</v>
      </c>
      <c r="J451" s="201">
        <v>0.23285218633950308</v>
      </c>
      <c r="L451" s="145"/>
    </row>
    <row r="452" spans="2:12" ht="13.5">
      <c r="B452" s="127" t="s">
        <v>1742</v>
      </c>
      <c r="C452" s="200">
        <v>0.1523969635489214</v>
      </c>
      <c r="D452" s="200">
        <v>0.2361793273695553</v>
      </c>
      <c r="E452" s="200">
        <v>0.1986918265725353</v>
      </c>
      <c r="F452" s="200">
        <v>0.23177791210478577</v>
      </c>
      <c r="G452" s="200">
        <v>0.232432077461359</v>
      </c>
      <c r="H452" s="200">
        <v>0.3044401637906977</v>
      </c>
      <c r="I452" s="200">
        <v>0.2548039888703304</v>
      </c>
      <c r="J452" s="201">
        <v>0.2301031799597407</v>
      </c>
      <c r="L452" s="145"/>
    </row>
    <row r="453" spans="2:12" ht="13.5">
      <c r="B453" s="127" t="s">
        <v>1743</v>
      </c>
      <c r="C453" s="200">
        <v>0.15187656149191317</v>
      </c>
      <c r="D453" s="200">
        <v>0.2353728269976074</v>
      </c>
      <c r="E453" s="200">
        <v>0.1980133377571996</v>
      </c>
      <c r="F453" s="200">
        <v>0.23098644159632195</v>
      </c>
      <c r="G453" s="200">
        <v>0.23163837312231714</v>
      </c>
      <c r="H453" s="200">
        <v>0.30340056770044005</v>
      </c>
      <c r="I453" s="200">
        <v>0.25393388938242656</v>
      </c>
      <c r="J453" s="201">
        <v>0.22931742829260368</v>
      </c>
      <c r="L453" s="145"/>
    </row>
    <row r="454" spans="2:12" ht="13.5">
      <c r="B454" s="127" t="s">
        <v>1744</v>
      </c>
      <c r="C454" s="200">
        <v>0.15307253316746927</v>
      </c>
      <c r="D454" s="200">
        <v>0.23722630084188912</v>
      </c>
      <c r="E454" s="200">
        <v>0.1995726194594822</v>
      </c>
      <c r="F454" s="200">
        <v>0.23280537428002912</v>
      </c>
      <c r="G454" s="200">
        <v>0.2334624395253542</v>
      </c>
      <c r="H454" s="200">
        <v>0.3057897348092614</v>
      </c>
      <c r="I454" s="200">
        <v>0.25593352471905717</v>
      </c>
      <c r="J454" s="201">
        <v>0.23112321811464895</v>
      </c>
      <c r="L454" s="145"/>
    </row>
    <row r="455" spans="2:12" ht="13.5">
      <c r="B455" s="127" t="s">
        <v>1745</v>
      </c>
      <c r="C455" s="200">
        <v>0.15428749001225622</v>
      </c>
      <c r="D455" s="200">
        <v>0.23910919721792295</v>
      </c>
      <c r="E455" s="200">
        <v>0.20115665361000534</v>
      </c>
      <c r="F455" s="200">
        <v>0.23465318118001205</v>
      </c>
      <c r="G455" s="200">
        <v>0.23531546163867917</v>
      </c>
      <c r="H455" s="200">
        <v>0.30821682818574353</v>
      </c>
      <c r="I455" s="200">
        <v>0.2579649027934481</v>
      </c>
      <c r="J455" s="201">
        <v>0.2329576735197239</v>
      </c>
      <c r="L455" s="145"/>
    </row>
    <row r="456" spans="2:12" ht="13.5">
      <c r="B456" s="127" t="s">
        <v>1746</v>
      </c>
      <c r="C456" s="200">
        <v>0.15277623589101608</v>
      </c>
      <c r="D456" s="200">
        <v>0.2367671099904147</v>
      </c>
      <c r="E456" s="200">
        <v>0.1991863135535377</v>
      </c>
      <c r="F456" s="200">
        <v>0.2323547408651671</v>
      </c>
      <c r="G456" s="200">
        <v>0.2330105342517294</v>
      </c>
      <c r="H456" s="200">
        <v>0.30519782805945805</v>
      </c>
      <c r="I456" s="200">
        <v>0.2554381229330009</v>
      </c>
      <c r="J456" s="201">
        <v>0.2306758407920463</v>
      </c>
      <c r="L456" s="145"/>
    </row>
    <row r="457" spans="2:12" ht="13.5">
      <c r="B457" s="127" t="s">
        <v>1747</v>
      </c>
      <c r="C457" s="200">
        <v>0.15404295816511013</v>
      </c>
      <c r="D457" s="200">
        <v>0.23873023056508105</v>
      </c>
      <c r="E457" s="200">
        <v>0.2008378383381445</v>
      </c>
      <c r="F457" s="200">
        <v>0.23428127691332065</v>
      </c>
      <c r="G457" s="200">
        <v>0.23494250771680267</v>
      </c>
      <c r="H457" s="200">
        <v>0.3077283321300245</v>
      </c>
      <c r="I457" s="200">
        <v>0.2575560515367847</v>
      </c>
      <c r="J457" s="201">
        <v>0.2325884564807526</v>
      </c>
      <c r="L457" s="145"/>
    </row>
    <row r="458" spans="2:12" ht="13.5">
      <c r="B458" s="127" t="s">
        <v>1748</v>
      </c>
      <c r="C458" s="200">
        <v>0.15117489107615006</v>
      </c>
      <c r="D458" s="200">
        <v>0.23428540344945487</v>
      </c>
      <c r="E458" s="200">
        <v>0.19709851522193875</v>
      </c>
      <c r="F458" s="200">
        <v>0.2299192831689885</v>
      </c>
      <c r="G458" s="200">
        <v>0.23056820276832163</v>
      </c>
      <c r="H458" s="200">
        <v>0.3019988556759519</v>
      </c>
      <c r="I458" s="200">
        <v>0.25276071364030395</v>
      </c>
      <c r="J458" s="201">
        <v>0.22825798071444423</v>
      </c>
      <c r="L458" s="145"/>
    </row>
    <row r="459" spans="2:12" ht="13.5">
      <c r="B459" s="127" t="s">
        <v>1749</v>
      </c>
      <c r="C459" s="200">
        <v>1.0353955119887561</v>
      </c>
      <c r="D459" s="200">
        <v>0.9992127765802907</v>
      </c>
      <c r="E459" s="200">
        <v>0.9862535764879086</v>
      </c>
      <c r="F459" s="200">
        <v>1.0553919968211478</v>
      </c>
      <c r="G459" s="200">
        <v>1.0878829428830203</v>
      </c>
      <c r="H459" s="200">
        <v>0.969212099511568</v>
      </c>
      <c r="I459" s="200">
        <v>0.8306700631267422</v>
      </c>
      <c r="J459" s="201">
        <v>0.9948598524856334</v>
      </c>
      <c r="L459" s="145"/>
    </row>
    <row r="460" spans="2:12" ht="13.5">
      <c r="B460" s="127" t="s">
        <v>1750</v>
      </c>
      <c r="C460" s="200">
        <v>-0.06624700155267968</v>
      </c>
      <c r="D460" s="200">
        <v>0.10820141179628481</v>
      </c>
      <c r="E460" s="200">
        <v>-0.2891808591261046</v>
      </c>
      <c r="F460" s="200">
        <v>0.0007456303681372634</v>
      </c>
      <c r="G460" s="200">
        <v>0.2490398934973535</v>
      </c>
      <c r="H460" s="200">
        <v>-0.027755615874492736</v>
      </c>
      <c r="I460" s="200">
        <v>0.25275288558017783</v>
      </c>
      <c r="J460" s="201">
        <v>0.03250804924123949</v>
      </c>
      <c r="L460" s="145"/>
    </row>
    <row r="461" spans="2:12" ht="13.5">
      <c r="B461" s="127" t="s">
        <v>1751</v>
      </c>
      <c r="C461" s="200">
        <v>0.1539409823842121</v>
      </c>
      <c r="D461" s="200">
        <v>0.23857219217127318</v>
      </c>
      <c r="E461" s="200">
        <v>0.20070488454627794</v>
      </c>
      <c r="F461" s="200">
        <v>0.23412618370784347</v>
      </c>
      <c r="G461" s="200">
        <v>0.2347869767793555</v>
      </c>
      <c r="H461" s="200">
        <v>0.30752461728744296</v>
      </c>
      <c r="I461" s="200">
        <v>0.25738555052983625</v>
      </c>
      <c r="J461" s="201">
        <v>0.23243448391517735</v>
      </c>
      <c r="L461" s="145"/>
    </row>
    <row r="462" spans="2:12" ht="13.5">
      <c r="B462" s="127" t="s">
        <v>1752</v>
      </c>
      <c r="C462" s="200">
        <v>0.15382348566378282</v>
      </c>
      <c r="D462" s="200">
        <v>0.23839009998417907</v>
      </c>
      <c r="E462" s="200">
        <v>0.20055169489305436</v>
      </c>
      <c r="F462" s="200">
        <v>0.23394748497326187</v>
      </c>
      <c r="G462" s="200">
        <v>0.2346077736890294</v>
      </c>
      <c r="H462" s="200">
        <v>0.3072898965949871</v>
      </c>
      <c r="I462" s="200">
        <v>0.25718909889230107</v>
      </c>
      <c r="J462" s="201">
        <v>0.23225707638437082</v>
      </c>
      <c r="L462" s="145"/>
    </row>
    <row r="463" spans="2:12" ht="13.5">
      <c r="B463" s="127" t="s">
        <v>1753</v>
      </c>
      <c r="C463" s="200">
        <v>0.1535153890379202</v>
      </c>
      <c r="D463" s="200">
        <v>0.23791262292580115</v>
      </c>
      <c r="E463" s="200">
        <v>0.200150005253524</v>
      </c>
      <c r="F463" s="200">
        <v>0.23347890613149225</v>
      </c>
      <c r="G463" s="200">
        <v>0.234137872339682</v>
      </c>
      <c r="H463" s="200">
        <v>0.30667441853652266</v>
      </c>
      <c r="I463" s="200">
        <v>0.25667396888315175</v>
      </c>
      <c r="J463" s="201">
        <v>0.23179188330115627</v>
      </c>
      <c r="L463" s="145"/>
    </row>
    <row r="464" spans="2:12" ht="13.5">
      <c r="B464" s="127" t="s">
        <v>1754</v>
      </c>
      <c r="C464" s="200">
        <v>0.8598074836758091</v>
      </c>
      <c r="D464" s="200">
        <v>0.9587094805517702</v>
      </c>
      <c r="E464" s="200">
        <v>0.42160601458103203</v>
      </c>
      <c r="F464" s="200">
        <v>0.8923806721272557</v>
      </c>
      <c r="G464" s="200">
        <v>1.3043155043244252</v>
      </c>
      <c r="H464" s="200">
        <v>0.7533934805775664</v>
      </c>
      <c r="I464" s="200">
        <v>0.9055348011009656</v>
      </c>
      <c r="J464" s="201">
        <v>0.870821062419832</v>
      </c>
      <c r="L464" s="145"/>
    </row>
    <row r="465" spans="2:12" ht="13.5">
      <c r="B465" s="127" t="s">
        <v>1755</v>
      </c>
      <c r="C465" s="200">
        <v>0.15277623589101608</v>
      </c>
      <c r="D465" s="200">
        <v>0.2367671099904147</v>
      </c>
      <c r="E465" s="200">
        <v>0.1991863135535377</v>
      </c>
      <c r="F465" s="200">
        <v>0.2323547408651671</v>
      </c>
      <c r="G465" s="200">
        <v>0.2330105342517294</v>
      </c>
      <c r="H465" s="200">
        <v>0.30519782805945805</v>
      </c>
      <c r="I465" s="200">
        <v>0.2554381229330009</v>
      </c>
      <c r="J465" s="201">
        <v>0.2306758407920463</v>
      </c>
      <c r="L465" s="145"/>
    </row>
    <row r="466" spans="2:12" ht="13.5">
      <c r="B466" s="127" t="s">
        <v>466</v>
      </c>
      <c r="C466" s="200">
        <v>0.15117489107615006</v>
      </c>
      <c r="D466" s="200">
        <v>0.23428540344945487</v>
      </c>
      <c r="E466" s="200">
        <v>0.19709851522193875</v>
      </c>
      <c r="F466" s="200">
        <v>0.2299192831689885</v>
      </c>
      <c r="G466" s="200">
        <v>0.23056820276832163</v>
      </c>
      <c r="H466" s="200">
        <v>0.3019988556759519</v>
      </c>
      <c r="I466" s="200">
        <v>0.25276071364030395</v>
      </c>
      <c r="J466" s="201">
        <v>0.22825798071444423</v>
      </c>
      <c r="L466" s="145"/>
    </row>
    <row r="467" spans="2:12" ht="13.5">
      <c r="B467" s="127" t="s">
        <v>514</v>
      </c>
      <c r="C467" s="200">
        <v>0</v>
      </c>
      <c r="D467" s="200">
        <v>0</v>
      </c>
      <c r="E467" s="200">
        <v>0</v>
      </c>
      <c r="F467" s="200">
        <v>0</v>
      </c>
      <c r="G467" s="200">
        <v>0</v>
      </c>
      <c r="H467" s="200">
        <v>0</v>
      </c>
      <c r="I467" s="200">
        <v>0</v>
      </c>
      <c r="J467" s="201">
        <v>0</v>
      </c>
      <c r="L467" s="145"/>
    </row>
    <row r="468" spans="2:12" ht="13.5">
      <c r="B468" s="127" t="s">
        <v>553</v>
      </c>
      <c r="C468" s="200">
        <v>0.05444559929023741</v>
      </c>
      <c r="D468" s="200">
        <v>0.0843778295784268</v>
      </c>
      <c r="E468" s="200">
        <v>0.07098498106454017</v>
      </c>
      <c r="F468" s="200">
        <v>0.0828053724491307</v>
      </c>
      <c r="G468" s="200">
        <v>0.08303908068087056</v>
      </c>
      <c r="H468" s="200">
        <v>0.10876481249760363</v>
      </c>
      <c r="I468" s="200">
        <v>0.09103170793251879</v>
      </c>
      <c r="J468" s="201">
        <v>0.08220705478476116</v>
      </c>
      <c r="L468" s="145"/>
    </row>
    <row r="469" spans="2:12" ht="13.5">
      <c r="B469" s="127" t="s">
        <v>580</v>
      </c>
      <c r="C469" s="200">
        <v>0.08543831110266702</v>
      </c>
      <c r="D469" s="200">
        <v>0.13240921851662135</v>
      </c>
      <c r="E469" s="200">
        <v>0.11139260059346233</v>
      </c>
      <c r="F469" s="200">
        <v>0.12994165303548436</v>
      </c>
      <c r="G469" s="200">
        <v>0.13030839776547073</v>
      </c>
      <c r="H469" s="200">
        <v>0.17067829187913391</v>
      </c>
      <c r="I469" s="200">
        <v>0.14285076266834767</v>
      </c>
      <c r="J469" s="201">
        <v>0.1290027479373125</v>
      </c>
      <c r="L469" s="145"/>
    </row>
    <row r="470" spans="2:12" ht="13.5">
      <c r="B470" s="127" t="s">
        <v>525</v>
      </c>
      <c r="C470" s="200">
        <v>-0.06624700155267968</v>
      </c>
      <c r="D470" s="200">
        <v>0.10820141179628481</v>
      </c>
      <c r="E470" s="200">
        <v>-0.2891808591261046</v>
      </c>
      <c r="F470" s="200">
        <v>0.0007456303681372634</v>
      </c>
      <c r="G470" s="200">
        <v>0.2490398934973535</v>
      </c>
      <c r="H470" s="200">
        <v>-0.027755615874492736</v>
      </c>
      <c r="I470" s="200">
        <v>0.25275288558017783</v>
      </c>
      <c r="J470" s="201">
        <v>0.03250804924123949</v>
      </c>
      <c r="L470" s="145"/>
    </row>
    <row r="471" spans="2:12" ht="13.5">
      <c r="B471" s="127" t="s">
        <v>1756</v>
      </c>
      <c r="C471" s="200">
        <v>0.15552188770642913</v>
      </c>
      <c r="D471" s="200">
        <v>0.2410222223224074</v>
      </c>
      <c r="E471" s="200">
        <v>0.20276603431458487</v>
      </c>
      <c r="F471" s="200">
        <v>0.23653055533235542</v>
      </c>
      <c r="G471" s="200">
        <v>0.23719813445438798</v>
      </c>
      <c r="H471" s="200">
        <v>0.31068275813241353</v>
      </c>
      <c r="I471" s="200">
        <v>0.26002878549165304</v>
      </c>
      <c r="J471" s="201">
        <v>0.2348214825363188</v>
      </c>
      <c r="L471" s="145"/>
    </row>
    <row r="472" spans="2:12" ht="13.5">
      <c r="B472" s="127" t="s">
        <v>1757</v>
      </c>
      <c r="C472" s="200">
        <v>0.15552650767160472</v>
      </c>
      <c r="D472" s="200">
        <v>0.24102938217810418</v>
      </c>
      <c r="E472" s="200">
        <v>0.20277205772409423</v>
      </c>
      <c r="F472" s="200">
        <v>0.236537581757669</v>
      </c>
      <c r="G472" s="200">
        <v>0.23720518071094424</v>
      </c>
      <c r="H472" s="200">
        <v>0.3106919873383111</v>
      </c>
      <c r="I472" s="200">
        <v>0.2600365099602236</v>
      </c>
      <c r="J472" s="201">
        <v>0.23482845819156445</v>
      </c>
      <c r="L472" s="145"/>
    </row>
    <row r="473" spans="2:12" ht="13.5">
      <c r="B473" s="127" t="s">
        <v>1758</v>
      </c>
      <c r="C473" s="200">
        <v>0.15551819193190602</v>
      </c>
      <c r="D473" s="200">
        <v>0.24101649474411024</v>
      </c>
      <c r="E473" s="200">
        <v>0.20276121584462659</v>
      </c>
      <c r="F473" s="200">
        <v>0.23652493449265738</v>
      </c>
      <c r="G473" s="200">
        <v>0.23719249775054405</v>
      </c>
      <c r="H473" s="200">
        <v>0.3106753751624714</v>
      </c>
      <c r="I473" s="200">
        <v>0.26002260624720797</v>
      </c>
      <c r="J473" s="201">
        <v>0.23481590231050337</v>
      </c>
      <c r="L473" s="145"/>
    </row>
    <row r="474" spans="2:12" ht="13.5">
      <c r="B474" s="127" t="s">
        <v>541</v>
      </c>
      <c r="C474" s="200">
        <v>0.549181627355878</v>
      </c>
      <c r="D474" s="200">
        <v>0.5970566028330588</v>
      </c>
      <c r="E474" s="200">
        <v>0.5732098203777987</v>
      </c>
      <c r="F474" s="200">
        <v>0.6601900254316639</v>
      </c>
      <c r="G474" s="200">
        <v>0.63126293365801</v>
      </c>
      <c r="H474" s="200">
        <v>0.6723789083637248</v>
      </c>
      <c r="I474" s="200">
        <v>0.5245726608123215</v>
      </c>
      <c r="J474" s="201">
        <v>0.601121796976065</v>
      </c>
      <c r="L474" s="145"/>
    </row>
    <row r="475" spans="2:12" ht="13.5">
      <c r="B475" s="127" t="s">
        <v>1759</v>
      </c>
      <c r="C475" s="200">
        <v>0.15277623589101608</v>
      </c>
      <c r="D475" s="200">
        <v>0.2367671099904147</v>
      </c>
      <c r="E475" s="200">
        <v>0.1991863135535377</v>
      </c>
      <c r="F475" s="200">
        <v>0.2323547408651671</v>
      </c>
      <c r="G475" s="200">
        <v>0.2330105342517294</v>
      </c>
      <c r="H475" s="200">
        <v>0.30519782805945805</v>
      </c>
      <c r="I475" s="200">
        <v>0.2554381229330009</v>
      </c>
      <c r="J475" s="201">
        <v>0.2306758407920463</v>
      </c>
      <c r="L475" s="145"/>
    </row>
    <row r="476" spans="2:12" ht="13.5">
      <c r="B476" s="127" t="s">
        <v>1760</v>
      </c>
      <c r="C476" s="200">
        <v>1.1472918819212479</v>
      </c>
      <c r="D476" s="200">
        <v>1.14518548566295</v>
      </c>
      <c r="E476" s="200">
        <v>1.1280565847336592</v>
      </c>
      <c r="F476" s="200">
        <v>1.256241179075771</v>
      </c>
      <c r="G476" s="200">
        <v>1.2360473275585775</v>
      </c>
      <c r="H476" s="200">
        <v>1.1891193324754958</v>
      </c>
      <c r="I476" s="200">
        <v>0.9569956884135422</v>
      </c>
      <c r="J476" s="201">
        <v>1.1512767828344634</v>
      </c>
      <c r="L476" s="145"/>
    </row>
    <row r="477" spans="2:12" ht="13.5">
      <c r="B477" s="127" t="s">
        <v>1761</v>
      </c>
      <c r="C477" s="200">
        <v>1.3475000249048528</v>
      </c>
      <c r="D477" s="200">
        <v>1.222365427416865</v>
      </c>
      <c r="E477" s="200">
        <v>1.236662626863947</v>
      </c>
      <c r="F477" s="200">
        <v>1.3065762791899163</v>
      </c>
      <c r="G477" s="200">
        <v>1.3524767139821654</v>
      </c>
      <c r="H477" s="200">
        <v>1.1196678375797329</v>
      </c>
      <c r="I477" s="200">
        <v>0.9649781813907744</v>
      </c>
      <c r="J477" s="201">
        <v>1.2214610130468935</v>
      </c>
      <c r="L477" s="145"/>
    </row>
    <row r="478" spans="2:12" ht="13.5">
      <c r="B478" s="127" t="s">
        <v>460</v>
      </c>
      <c r="C478" s="200">
        <v>0</v>
      </c>
      <c r="D478" s="200">
        <v>0</v>
      </c>
      <c r="E478" s="200">
        <v>0</v>
      </c>
      <c r="F478" s="200">
        <v>0</v>
      </c>
      <c r="G478" s="200">
        <v>0</v>
      </c>
      <c r="H478" s="200">
        <v>0</v>
      </c>
      <c r="I478" s="200">
        <v>0</v>
      </c>
      <c r="J478" s="201">
        <v>0</v>
      </c>
      <c r="L478" s="145"/>
    </row>
    <row r="479" spans="2:12" ht="13.5">
      <c r="B479" s="127" t="s">
        <v>1762</v>
      </c>
      <c r="C479" s="200">
        <v>0.4447651594405946</v>
      </c>
      <c r="D479" s="200">
        <v>0.5009122068316341</v>
      </c>
      <c r="E479" s="200">
        <v>0.4739912618667782</v>
      </c>
      <c r="F479" s="200">
        <v>0.5466394404501225</v>
      </c>
      <c r="G479" s="200">
        <v>0.5253518836764648</v>
      </c>
      <c r="H479" s="200">
        <v>0.5735854196984814</v>
      </c>
      <c r="I479" s="200">
        <v>0.4517572096369182</v>
      </c>
      <c r="J479" s="201">
        <v>0.5024289402287133</v>
      </c>
      <c r="L479" s="145"/>
    </row>
    <row r="480" spans="2:12" ht="13.5">
      <c r="B480" s="127" t="s">
        <v>1763</v>
      </c>
      <c r="C480" s="200">
        <v>0.39368300927309</v>
      </c>
      <c r="D480" s="200">
        <v>0.4280023737162825</v>
      </c>
      <c r="E480" s="200">
        <v>0.4109077139337478</v>
      </c>
      <c r="F480" s="200">
        <v>0.47325981598359734</v>
      </c>
      <c r="G480" s="200">
        <v>0.4525233164874273</v>
      </c>
      <c r="H480" s="200">
        <v>0.48199746464725446</v>
      </c>
      <c r="I480" s="200">
        <v>0.3760419748295068</v>
      </c>
      <c r="J480" s="201">
        <v>0.4309165241244151</v>
      </c>
      <c r="L480" s="145"/>
    </row>
    <row r="481" spans="2:12" ht="13.5">
      <c r="B481" s="127" t="s">
        <v>1764</v>
      </c>
      <c r="C481" s="200">
        <v>0.61839520592002</v>
      </c>
      <c r="D481" s="200">
        <v>0.707512014320533</v>
      </c>
      <c r="E481" s="200">
        <v>0.3368793002024392</v>
      </c>
      <c r="F481" s="200">
        <v>0.6618031714800015</v>
      </c>
      <c r="G481" s="200">
        <v>0.93843536404529</v>
      </c>
      <c r="H481" s="200">
        <v>0.5882510511702415</v>
      </c>
      <c r="I481" s="200">
        <v>0.6768814230491672</v>
      </c>
      <c r="J481" s="201">
        <v>0.6468796471696703</v>
      </c>
      <c r="L481" s="145"/>
    </row>
    <row r="482" spans="2:12" ht="13.5">
      <c r="B482" s="127" t="s">
        <v>549</v>
      </c>
      <c r="C482" s="200">
        <v>0.06808532079365937</v>
      </c>
      <c r="D482" s="200">
        <v>0.10551617889437061</v>
      </c>
      <c r="E482" s="200">
        <v>0.08876815151849492</v>
      </c>
      <c r="F482" s="200">
        <v>0.10354978951711938</v>
      </c>
      <c r="G482" s="200">
        <v>0.10384204637786772</v>
      </c>
      <c r="H482" s="200">
        <v>0.1360125932398248</v>
      </c>
      <c r="I482" s="200">
        <v>0.11383698807208448</v>
      </c>
      <c r="J482" s="201">
        <v>0.1028015812019173</v>
      </c>
      <c r="L482" s="145"/>
    </row>
    <row r="483" spans="2:12" ht="13.5">
      <c r="B483" s="127" t="s">
        <v>1765</v>
      </c>
      <c r="C483" s="200">
        <v>0.12212476855025033</v>
      </c>
      <c r="D483" s="200">
        <v>0.18926456944860098</v>
      </c>
      <c r="E483" s="200">
        <v>0.15922360110021425</v>
      </c>
      <c r="F483" s="200">
        <v>0.18573745310726408</v>
      </c>
      <c r="G483" s="200">
        <v>0.18626167479058825</v>
      </c>
      <c r="H483" s="200">
        <v>0.24396604548097903</v>
      </c>
      <c r="I483" s="200">
        <v>0.20418962059227921</v>
      </c>
      <c r="J483" s="201">
        <v>0.18439539043859662</v>
      </c>
      <c r="L483" s="145"/>
    </row>
    <row r="484" spans="2:12" ht="13.5">
      <c r="B484" s="127" t="s">
        <v>1766</v>
      </c>
      <c r="C484" s="200">
        <v>0.12417961123166349</v>
      </c>
      <c r="D484" s="200">
        <v>0.1924490906558797</v>
      </c>
      <c r="E484" s="200">
        <v>0.16190266002751458</v>
      </c>
      <c r="F484" s="200">
        <v>0.18886262788313068</v>
      </c>
      <c r="G484" s="200">
        <v>0.18939566999741408</v>
      </c>
      <c r="H484" s="200">
        <v>0.24807096088037756</v>
      </c>
      <c r="I484" s="200">
        <v>0.2076252672057828</v>
      </c>
      <c r="J484" s="201">
        <v>0.187497983983109</v>
      </c>
      <c r="L484" s="145"/>
    </row>
    <row r="485" spans="2:12" ht="13.5">
      <c r="B485" s="127" t="s">
        <v>1767</v>
      </c>
      <c r="C485" s="200">
        <v>0.12599154907262308</v>
      </c>
      <c r="D485" s="200">
        <v>0.19525716668671153</v>
      </c>
      <c r="E485" s="200">
        <v>0.16426502493868012</v>
      </c>
      <c r="F485" s="200">
        <v>0.19161837287870895</v>
      </c>
      <c r="G485" s="200">
        <v>0.19215919275270762</v>
      </c>
      <c r="H485" s="200">
        <v>0.2516906304606262</v>
      </c>
      <c r="I485" s="200">
        <v>0.21065478287794634</v>
      </c>
      <c r="J485" s="201">
        <v>0.19023381709542914</v>
      </c>
      <c r="L485" s="145"/>
    </row>
    <row r="486" spans="2:12" ht="13.5">
      <c r="B486" s="127" t="s">
        <v>1768</v>
      </c>
      <c r="C486" s="200">
        <v>0.12760521457486523</v>
      </c>
      <c r="D486" s="200">
        <v>0.19775796738538592</v>
      </c>
      <c r="E486" s="200">
        <v>0.16636888671289887</v>
      </c>
      <c r="F486" s="200">
        <v>0.1940725688957126</v>
      </c>
      <c r="G486" s="200">
        <v>0.19462031544360345</v>
      </c>
      <c r="H486" s="200">
        <v>0.25491421561853056</v>
      </c>
      <c r="I486" s="200">
        <v>0.21335279205804233</v>
      </c>
      <c r="J486" s="201">
        <v>0.19267028009843412</v>
      </c>
      <c r="L486" s="145"/>
    </row>
    <row r="487" spans="2:12" ht="13.5">
      <c r="B487" s="127" t="s">
        <v>1769</v>
      </c>
      <c r="C487" s="200">
        <v>0.12905623535463684</v>
      </c>
      <c r="D487" s="200">
        <v>0.20000670714886357</v>
      </c>
      <c r="E487" s="200">
        <v>0.16826069585668785</v>
      </c>
      <c r="F487" s="200">
        <v>0.19627940136090247</v>
      </c>
      <c r="G487" s="200">
        <v>0.1968333764287303</v>
      </c>
      <c r="H487" s="200">
        <v>0.25781288888320864</v>
      </c>
      <c r="I487" s="200">
        <v>0.21577886324745194</v>
      </c>
      <c r="J487" s="201">
        <v>0.1948611668972117</v>
      </c>
      <c r="L487" s="145"/>
    </row>
    <row r="488" spans="2:12" ht="13.5">
      <c r="B488" s="127" t="s">
        <v>1770</v>
      </c>
      <c r="C488" s="200">
        <v>0.1336020136102919</v>
      </c>
      <c r="D488" s="200">
        <v>0.20705159062810108</v>
      </c>
      <c r="E488" s="200">
        <v>0.17418738208308288</v>
      </c>
      <c r="F488" s="200">
        <v>0.2031929970681348</v>
      </c>
      <c r="G488" s="200">
        <v>0.20376648493060273</v>
      </c>
      <c r="H488" s="200">
        <v>0.2668938931531104</v>
      </c>
      <c r="I488" s="200">
        <v>0.2233792931056827</v>
      </c>
      <c r="J488" s="201">
        <v>0.2017248077970009</v>
      </c>
      <c r="L488" s="145"/>
    </row>
    <row r="489" spans="2:12" ht="13.5">
      <c r="B489" s="127" t="s">
        <v>1771</v>
      </c>
      <c r="C489" s="200">
        <v>0.13450344180042212</v>
      </c>
      <c r="D489" s="200">
        <v>0.20844859158310086</v>
      </c>
      <c r="E489" s="200">
        <v>0.17536264443378877</v>
      </c>
      <c r="F489" s="200">
        <v>0.20456396364748997</v>
      </c>
      <c r="G489" s="200">
        <v>0.20514132089868906</v>
      </c>
      <c r="H489" s="200">
        <v>0.2686946570230592</v>
      </c>
      <c r="I489" s="200">
        <v>0.22488645895188153</v>
      </c>
      <c r="J489" s="201">
        <v>0.20308586833406167</v>
      </c>
      <c r="L489" s="145"/>
    </row>
    <row r="490" spans="2:12" ht="13.5">
      <c r="B490" s="127" t="s">
        <v>578</v>
      </c>
      <c r="C490" s="200">
        <v>0.05889453774915891</v>
      </c>
      <c r="D490" s="200">
        <v>0.09127263422720394</v>
      </c>
      <c r="E490" s="200">
        <v>0.07678540968284495</v>
      </c>
      <c r="F490" s="200">
        <v>0.08957168618057518</v>
      </c>
      <c r="G490" s="200">
        <v>0.08982449152124411</v>
      </c>
      <c r="H490" s="200">
        <v>0.11765236197094997</v>
      </c>
      <c r="I490" s="200">
        <v>0.09847022402347695</v>
      </c>
      <c r="J490" s="201">
        <v>0.088924477907922</v>
      </c>
      <c r="L490" s="145"/>
    </row>
    <row r="491" spans="2:12" ht="13.5">
      <c r="B491" s="127" t="s">
        <v>1772</v>
      </c>
      <c r="C491" s="200">
        <v>-0.07559756144615751</v>
      </c>
      <c r="D491" s="200">
        <v>0.07172446945908356</v>
      </c>
      <c r="E491" s="200">
        <v>-0.2802264050754142</v>
      </c>
      <c r="F491" s="200">
        <v>-0.024058115532732793</v>
      </c>
      <c r="G491" s="200">
        <v>0.19827847394172032</v>
      </c>
      <c r="H491" s="200">
        <v>-0.05733932746578676</v>
      </c>
      <c r="I491" s="200">
        <v>0.19921770919698895</v>
      </c>
      <c r="J491" s="201">
        <v>0.00457132043967165</v>
      </c>
      <c r="L491" s="145"/>
    </row>
    <row r="492" spans="2:12" ht="13.5">
      <c r="B492" s="127" t="s">
        <v>1773</v>
      </c>
      <c r="C492" s="200">
        <v>0.10890931993154497</v>
      </c>
      <c r="D492" s="200">
        <v>0.16878374297432022</v>
      </c>
      <c r="E492" s="200">
        <v>0.14199358835010367</v>
      </c>
      <c r="F492" s="200">
        <v>0.16563830534840263</v>
      </c>
      <c r="G492" s="200">
        <v>0.16610579959794713</v>
      </c>
      <c r="H492" s="200">
        <v>0.21756582563175172</v>
      </c>
      <c r="I492" s="200">
        <v>0.18209371431999932</v>
      </c>
      <c r="J492" s="201">
        <v>0.1644414708791528</v>
      </c>
      <c r="L492" s="145"/>
    </row>
    <row r="493" spans="2:12" ht="13.5">
      <c r="B493" s="127" t="s">
        <v>1774</v>
      </c>
      <c r="C493" s="200">
        <v>0.7927677999687973</v>
      </c>
      <c r="D493" s="200">
        <v>0.7354317026138286</v>
      </c>
      <c r="E493" s="200">
        <v>0.7373411565779054</v>
      </c>
      <c r="F493" s="200">
        <v>0.7826596611082598</v>
      </c>
      <c r="G493" s="200">
        <v>0.8089096579450857</v>
      </c>
      <c r="H493" s="200">
        <v>0.6882931532575012</v>
      </c>
      <c r="I493" s="200">
        <v>0.5919411933025815</v>
      </c>
      <c r="J493" s="201">
        <v>0.7339063321105657</v>
      </c>
      <c r="L493" s="145"/>
    </row>
    <row r="494" spans="2:12" ht="13.5">
      <c r="B494" s="127" t="s">
        <v>1775</v>
      </c>
      <c r="C494" s="200">
        <v>0.08598556082888632</v>
      </c>
      <c r="D494" s="200">
        <v>0.13325732643971755</v>
      </c>
      <c r="E494" s="200">
        <v>0.1121060928124784</v>
      </c>
      <c r="F494" s="200">
        <v>0.1307739557007688</v>
      </c>
      <c r="G494" s="200">
        <v>0.1311430495051983</v>
      </c>
      <c r="H494" s="200">
        <v>0.17177152098557297</v>
      </c>
      <c r="I494" s="200">
        <v>0.14376575080132387</v>
      </c>
      <c r="J494" s="201">
        <v>0.12982903672484944</v>
      </c>
      <c r="L494" s="145"/>
    </row>
    <row r="495" spans="2:12" ht="13.5">
      <c r="B495" s="127" t="s">
        <v>1776</v>
      </c>
      <c r="C495" s="200">
        <v>1.872496635419786</v>
      </c>
      <c r="D495" s="200">
        <v>1.7245258593298014</v>
      </c>
      <c r="E495" s="200">
        <v>1.7340448228390004</v>
      </c>
      <c r="F495" s="200">
        <v>1.837860745223718</v>
      </c>
      <c r="G495" s="200">
        <v>1.900443688218991</v>
      </c>
      <c r="H495" s="200">
        <v>1.6029546053282573</v>
      </c>
      <c r="I495" s="200">
        <v>1.3794908014090235</v>
      </c>
      <c r="J495" s="201">
        <v>1.721688165395511</v>
      </c>
      <c r="L495" s="145"/>
    </row>
    <row r="496" spans="2:12" ht="13.5">
      <c r="B496" s="127" t="s">
        <v>1777</v>
      </c>
      <c r="C496" s="200">
        <v>0.13372603334444277</v>
      </c>
      <c r="D496" s="200">
        <v>0.2072437919470132</v>
      </c>
      <c r="E496" s="200">
        <v>0.1743490762988706</v>
      </c>
      <c r="F496" s="200">
        <v>0.20338161654172457</v>
      </c>
      <c r="G496" s="200">
        <v>0.203955636760033</v>
      </c>
      <c r="H496" s="200">
        <v>0.2671416447309563</v>
      </c>
      <c r="I496" s="200">
        <v>0.22358665106232684</v>
      </c>
      <c r="J496" s="201">
        <v>0.20191206438362388</v>
      </c>
      <c r="L496" s="145"/>
    </row>
    <row r="497" spans="2:12" ht="13.5">
      <c r="B497" s="127" t="s">
        <v>1778</v>
      </c>
      <c r="C497" s="200">
        <v>0.49749645219139876</v>
      </c>
      <c r="D497" s="200">
        <v>0.564587861717116</v>
      </c>
      <c r="E497" s="200">
        <v>0.26240598001338455</v>
      </c>
      <c r="F497" s="200">
        <v>0.5273043091231028</v>
      </c>
      <c r="G497" s="200">
        <v>0.7548807626444294</v>
      </c>
      <c r="H497" s="200">
        <v>0.4613724789749724</v>
      </c>
      <c r="I497" s="200">
        <v>0.537997004205496</v>
      </c>
      <c r="J497" s="201">
        <v>0.5151492641242713</v>
      </c>
      <c r="L497" s="145"/>
    </row>
    <row r="498" spans="2:12" ht="13.5">
      <c r="B498" s="127" t="s">
        <v>1779</v>
      </c>
      <c r="C498" s="200">
        <v>0.334855066635091</v>
      </c>
      <c r="D498" s="200">
        <v>0.4597646701147297</v>
      </c>
      <c r="E498" s="200">
        <v>0.029552375103371924</v>
      </c>
      <c r="F498" s="200">
        <v>0.37766564054790636</v>
      </c>
      <c r="G498" s="200">
        <v>0.6812651977864984</v>
      </c>
      <c r="H498" s="200">
        <v>0.2983410154900998</v>
      </c>
      <c r="I498" s="200">
        <v>0.5070636433350177</v>
      </c>
      <c r="J498" s="201">
        <v>0.384072515573245</v>
      </c>
      <c r="L498" s="145"/>
    </row>
    <row r="499" spans="2:12" ht="13.5">
      <c r="B499" s="127" t="s">
        <v>1780</v>
      </c>
      <c r="C499" s="200">
        <v>0.334855066635091</v>
      </c>
      <c r="D499" s="200">
        <v>0.4597646701147297</v>
      </c>
      <c r="E499" s="200">
        <v>0.029552375103371924</v>
      </c>
      <c r="F499" s="200">
        <v>0.37766564054790636</v>
      </c>
      <c r="G499" s="200">
        <v>0.6812651977864984</v>
      </c>
      <c r="H499" s="200">
        <v>0.2983410154900998</v>
      </c>
      <c r="I499" s="200">
        <v>0.5070636433350177</v>
      </c>
      <c r="J499" s="201">
        <v>0.384072515573245</v>
      </c>
      <c r="L499" s="145"/>
    </row>
    <row r="500" spans="2:12" ht="13.5">
      <c r="B500" s="127" t="s">
        <v>1781</v>
      </c>
      <c r="C500" s="200">
        <v>0.5425924901442026</v>
      </c>
      <c r="D500" s="200">
        <v>0.6050058580015539</v>
      </c>
      <c r="E500" s="200">
        <v>0.2660598583456263</v>
      </c>
      <c r="F500" s="200">
        <v>0.5631482165938584</v>
      </c>
      <c r="G500" s="200">
        <v>0.8231049518195686</v>
      </c>
      <c r="H500" s="200">
        <v>0.4754385748509286</v>
      </c>
      <c r="I500" s="200">
        <v>0.5714492976277312</v>
      </c>
      <c r="J500" s="201">
        <v>0.54954274962621</v>
      </c>
      <c r="L500" s="145"/>
    </row>
    <row r="501" spans="2:12" ht="13.5">
      <c r="B501" s="127" t="s">
        <v>1782</v>
      </c>
      <c r="C501" s="200">
        <v>1.9717748990076147</v>
      </c>
      <c r="D501" s="200">
        <v>1.8092468024702497</v>
      </c>
      <c r="E501" s="200">
        <v>1.821950510348373</v>
      </c>
      <c r="F501" s="200">
        <v>1.9295449969684626</v>
      </c>
      <c r="G501" s="200">
        <v>1.9957569838379037</v>
      </c>
      <c r="H501" s="200">
        <v>1.6757556024731732</v>
      </c>
      <c r="I501" s="200">
        <v>1.4426467640195086</v>
      </c>
      <c r="J501" s="201">
        <v>1.8066680798750412</v>
      </c>
      <c r="L501" s="145"/>
    </row>
    <row r="502" spans="2:12" ht="13.5">
      <c r="B502" s="127" t="s">
        <v>1783</v>
      </c>
      <c r="C502" s="200">
        <v>1.0353955119887561</v>
      </c>
      <c r="D502" s="200">
        <v>0.9992127765802907</v>
      </c>
      <c r="E502" s="200">
        <v>0.9862535764879086</v>
      </c>
      <c r="F502" s="200">
        <v>1.0553919968211478</v>
      </c>
      <c r="G502" s="200">
        <v>1.0878829428830203</v>
      </c>
      <c r="H502" s="200">
        <v>0.969212099511568</v>
      </c>
      <c r="I502" s="200">
        <v>0.8306700631267422</v>
      </c>
      <c r="J502" s="201">
        <v>0.9948598524856334</v>
      </c>
      <c r="L502" s="145"/>
    </row>
    <row r="503" spans="2:12" ht="13.5">
      <c r="B503" s="127" t="s">
        <v>547</v>
      </c>
      <c r="C503" s="200">
        <v>0.1306781356766481</v>
      </c>
      <c r="D503" s="200">
        <v>0.20252026987473845</v>
      </c>
      <c r="E503" s="200">
        <v>0.1703752940087406</v>
      </c>
      <c r="F503" s="200">
        <v>0.1987461215731931</v>
      </c>
      <c r="G503" s="200">
        <v>0.19930705866295215</v>
      </c>
      <c r="H503" s="200">
        <v>0.2610529245649353</v>
      </c>
      <c r="I503" s="200">
        <v>0.21849064084442407</v>
      </c>
      <c r="J503" s="201">
        <v>0.19731006360080455</v>
      </c>
      <c r="L503" s="145"/>
    </row>
    <row r="504" spans="2:12" ht="13.5">
      <c r="B504" s="127" t="s">
        <v>1784</v>
      </c>
      <c r="C504" s="200">
        <v>0.39368300927309</v>
      </c>
      <c r="D504" s="200">
        <v>0.4280023737162825</v>
      </c>
      <c r="E504" s="200">
        <v>0.4109077139337478</v>
      </c>
      <c r="F504" s="200">
        <v>0.47325981598359734</v>
      </c>
      <c r="G504" s="200">
        <v>0.4525233164874273</v>
      </c>
      <c r="H504" s="200">
        <v>0.48199746464725446</v>
      </c>
      <c r="I504" s="200">
        <v>0.3760419748295068</v>
      </c>
      <c r="J504" s="201">
        <v>0.4309165241244151</v>
      </c>
      <c r="L504" s="145"/>
    </row>
    <row r="505" spans="2:12" ht="13.5">
      <c r="B505" s="127" t="s">
        <v>569</v>
      </c>
      <c r="C505" s="200">
        <v>0.5641585364302206</v>
      </c>
      <c r="D505" s="200">
        <v>0.5868218165610314</v>
      </c>
      <c r="E505" s="200">
        <v>0.57393639048528</v>
      </c>
      <c r="F505" s="200">
        <v>0.6599224330334019</v>
      </c>
      <c r="G505" s="200">
        <v>0.6269409820532208</v>
      </c>
      <c r="H505" s="200">
        <v>0.6463842911911661</v>
      </c>
      <c r="I505" s="200">
        <v>0.4977896344778095</v>
      </c>
      <c r="J505" s="201">
        <v>0.5937077263188757</v>
      </c>
      <c r="L505" s="145"/>
    </row>
    <row r="506" spans="2:12" ht="13.5">
      <c r="B506" s="127" t="s">
        <v>584</v>
      </c>
      <c r="C506" s="200">
        <v>0</v>
      </c>
      <c r="D506" s="200">
        <v>0</v>
      </c>
      <c r="E506" s="200">
        <v>0</v>
      </c>
      <c r="F506" s="200">
        <v>0</v>
      </c>
      <c r="G506" s="200">
        <v>0</v>
      </c>
      <c r="H506" s="200">
        <v>0</v>
      </c>
      <c r="I506" s="200">
        <v>0</v>
      </c>
      <c r="J506" s="201">
        <v>0</v>
      </c>
      <c r="L506" s="145"/>
    </row>
    <row r="507" spans="2:12" ht="13.5">
      <c r="B507" s="127" t="s">
        <v>1785</v>
      </c>
      <c r="C507" s="200">
        <v>0.334855066635091</v>
      </c>
      <c r="D507" s="200">
        <v>0.4597646701147297</v>
      </c>
      <c r="E507" s="200">
        <v>0.029552375103371924</v>
      </c>
      <c r="F507" s="200">
        <v>0.37766564054790636</v>
      </c>
      <c r="G507" s="200">
        <v>0.6812651977864984</v>
      </c>
      <c r="H507" s="200">
        <v>0.2983410154900998</v>
      </c>
      <c r="I507" s="200">
        <v>0.5070636433350177</v>
      </c>
      <c r="J507" s="201">
        <v>0.384072515573245</v>
      </c>
      <c r="L507" s="145"/>
    </row>
    <row r="508" spans="2:12" ht="13.5">
      <c r="B508" s="127" t="s">
        <v>1786</v>
      </c>
      <c r="C508" s="200">
        <v>1.5905127969229425</v>
      </c>
      <c r="D508" s="200">
        <v>1.549255049398826</v>
      </c>
      <c r="E508" s="200">
        <v>1.5415679097297799</v>
      </c>
      <c r="F508" s="200">
        <v>1.7119487305532872</v>
      </c>
      <c r="G508" s="200">
        <v>1.6824319287249359</v>
      </c>
      <c r="H508" s="200">
        <v>1.5816916673136112</v>
      </c>
      <c r="I508" s="200">
        <v>1.2684694275273178</v>
      </c>
      <c r="J508" s="201">
        <v>1.5608396443101002</v>
      </c>
      <c r="L508" s="145"/>
    </row>
    <row r="509" spans="2:12" ht="13.5">
      <c r="B509" s="127" t="s">
        <v>1787</v>
      </c>
      <c r="C509" s="200">
        <v>0.155516608082309</v>
      </c>
      <c r="D509" s="200">
        <v>0.24101404015102804</v>
      </c>
      <c r="E509" s="200">
        <v>0.20275915085617718</v>
      </c>
      <c r="F509" s="200">
        <v>0.23652252564313608</v>
      </c>
      <c r="G509" s="200">
        <v>0.23719008210233394</v>
      </c>
      <c r="H509" s="200">
        <v>0.31067221113991145</v>
      </c>
      <c r="I509" s="200">
        <v>0.26001995808949085</v>
      </c>
      <c r="J509" s="201">
        <v>0.23481351086634092</v>
      </c>
      <c r="L509" s="145"/>
    </row>
    <row r="510" spans="2:12" ht="13.5">
      <c r="B510" s="127" t="s">
        <v>1788</v>
      </c>
      <c r="C510" s="200">
        <v>0.8004075554978594</v>
      </c>
      <c r="D510" s="200">
        <v>0.7989629693784657</v>
      </c>
      <c r="E510" s="200">
        <v>0.7783531919351375</v>
      </c>
      <c r="F510" s="200">
        <v>0.8386202687878144</v>
      </c>
      <c r="G510" s="200">
        <v>0.8625083614045956</v>
      </c>
      <c r="H510" s="200">
        <v>0.7974059635390893</v>
      </c>
      <c r="I510" s="200">
        <v>0.681600974552746</v>
      </c>
      <c r="J510" s="201">
        <v>0.7939798978708154</v>
      </c>
      <c r="L510" s="145"/>
    </row>
    <row r="511" spans="2:12" ht="13.5">
      <c r="B511" s="127" t="s">
        <v>1789</v>
      </c>
      <c r="C511" s="200">
        <v>0.15552188770642913</v>
      </c>
      <c r="D511" s="200">
        <v>0.2410222223224074</v>
      </c>
      <c r="E511" s="200">
        <v>0.20276603431458487</v>
      </c>
      <c r="F511" s="200">
        <v>0.23653055533235542</v>
      </c>
      <c r="G511" s="200">
        <v>0.23719813445438798</v>
      </c>
      <c r="H511" s="200">
        <v>0.31068275813241353</v>
      </c>
      <c r="I511" s="200">
        <v>0.26002878549165304</v>
      </c>
      <c r="J511" s="201">
        <v>0.2348214825363188</v>
      </c>
      <c r="L511" s="145"/>
    </row>
    <row r="512" spans="2:12" ht="13.5">
      <c r="B512" s="127" t="s">
        <v>1792</v>
      </c>
      <c r="C512" s="200">
        <v>1.8417725106706029</v>
      </c>
      <c r="D512" s="200">
        <v>1.778324186691848</v>
      </c>
      <c r="E512" s="200">
        <v>1.7759878048858535</v>
      </c>
      <c r="F512" s="200">
        <v>1.9702902435139023</v>
      </c>
      <c r="G512" s="200">
        <v>1.9354884717682899</v>
      </c>
      <c r="H512" s="200">
        <v>1.8042461488436994</v>
      </c>
      <c r="I512" s="200">
        <v>1.4450485985042136</v>
      </c>
      <c r="J512" s="201">
        <v>1.7930225664112012</v>
      </c>
      <c r="L512" s="145"/>
    </row>
    <row r="513" spans="2:12" ht="13.5">
      <c r="B513" s="127" t="s">
        <v>1793</v>
      </c>
      <c r="C513" s="200">
        <v>0.1555218877064291</v>
      </c>
      <c r="D513" s="200">
        <v>0.2410222223224074</v>
      </c>
      <c r="E513" s="200">
        <v>0.2027660343145848</v>
      </c>
      <c r="F513" s="200">
        <v>0.23653055533235534</v>
      </c>
      <c r="G513" s="200">
        <v>0.23719813445438792</v>
      </c>
      <c r="H513" s="200">
        <v>0.3106827581324135</v>
      </c>
      <c r="I513" s="200">
        <v>0.260028785491653</v>
      </c>
      <c r="J513" s="201">
        <v>0.23482148253631868</v>
      </c>
      <c r="L513" s="145"/>
    </row>
    <row r="514" spans="2:12" ht="13.5">
      <c r="B514" s="127" t="s">
        <v>1794</v>
      </c>
      <c r="C514" s="200">
        <v>0.910564170124182</v>
      </c>
      <c r="D514" s="200">
        <v>0.8942723446962676</v>
      </c>
      <c r="E514" s="200">
        <v>0.8766751265370052</v>
      </c>
      <c r="F514" s="200">
        <v>0.9414703675821233</v>
      </c>
      <c r="G514" s="200">
        <v>0.9693246889497575</v>
      </c>
      <c r="H514" s="200">
        <v>0.8805537865370129</v>
      </c>
      <c r="I514" s="200">
        <v>0.7536185612966644</v>
      </c>
      <c r="J514" s="201">
        <v>0.889497006531859</v>
      </c>
      <c r="L514" s="145"/>
    </row>
    <row r="515" spans="2:12" ht="13.5">
      <c r="B515" s="127" t="s">
        <v>1795</v>
      </c>
      <c r="C515" s="200">
        <v>0.15757808287705086</v>
      </c>
      <c r="D515" s="200">
        <v>0.24420883956876793</v>
      </c>
      <c r="E515" s="200">
        <v>0.20544685658772222</v>
      </c>
      <c r="F515" s="200">
        <v>0.23965778708572072</v>
      </c>
      <c r="G515" s="200">
        <v>0.24033419244428483</v>
      </c>
      <c r="H515" s="200">
        <v>0.31479037537065835</v>
      </c>
      <c r="I515" s="200">
        <v>0.2634666934339733</v>
      </c>
      <c r="J515" s="201">
        <v>0.237926118195454</v>
      </c>
      <c r="L515" s="145"/>
    </row>
    <row r="516" spans="2:12" ht="13.5">
      <c r="B516" s="127" t="s">
        <v>1796</v>
      </c>
      <c r="C516" s="200">
        <v>0.1535153890379202</v>
      </c>
      <c r="D516" s="200">
        <v>0.23791262292580115</v>
      </c>
      <c r="E516" s="200">
        <v>0.200150005253524</v>
      </c>
      <c r="F516" s="200">
        <v>0.23347890613149225</v>
      </c>
      <c r="G516" s="200">
        <v>0.234137872339682</v>
      </c>
      <c r="H516" s="200">
        <v>0.30667441853652266</v>
      </c>
      <c r="I516" s="200">
        <v>0.25667396888315175</v>
      </c>
      <c r="J516" s="201">
        <v>0.23179188330115627</v>
      </c>
      <c r="L516" s="145"/>
    </row>
    <row r="517" spans="2:12" ht="13.5">
      <c r="B517" s="127" t="s">
        <v>1797</v>
      </c>
      <c r="C517" s="200">
        <v>0.5554540756053182</v>
      </c>
      <c r="D517" s="200">
        <v>0.5856453577822905</v>
      </c>
      <c r="E517" s="200">
        <v>0.5588875025407511</v>
      </c>
      <c r="F517" s="200">
        <v>0.6087306518493625</v>
      </c>
      <c r="G517" s="200">
        <v>0.6238630227498055</v>
      </c>
      <c r="H517" s="200">
        <v>0.610006516709898</v>
      </c>
      <c r="I517" s="200">
        <v>0.5194044598746254</v>
      </c>
      <c r="J517" s="201">
        <v>0.5802845124445788</v>
      </c>
      <c r="L517" s="145"/>
    </row>
    <row r="518" spans="2:12" ht="13.5">
      <c r="B518" s="127" t="s">
        <v>1798</v>
      </c>
      <c r="C518" s="200">
        <v>0.678339492279484</v>
      </c>
      <c r="D518" s="200">
        <v>0.7760948596970484</v>
      </c>
      <c r="E518" s="200">
        <v>0.3695347752879343</v>
      </c>
      <c r="F518" s="200">
        <v>0.7259552193047859</v>
      </c>
      <c r="G518" s="200">
        <v>1.029402819248127</v>
      </c>
      <c r="H518" s="200">
        <v>0.6452733067198183</v>
      </c>
      <c r="I518" s="200">
        <v>0.7424950847758859</v>
      </c>
      <c r="J518" s="201">
        <v>0.7095850796161548</v>
      </c>
      <c r="L518" s="145"/>
    </row>
    <row r="519" spans="2:12" ht="13.5">
      <c r="B519" s="127" t="s">
        <v>1799</v>
      </c>
      <c r="C519" s="200">
        <v>0.15382348566378282</v>
      </c>
      <c r="D519" s="200">
        <v>0.23839009998417907</v>
      </c>
      <c r="E519" s="200">
        <v>0.20055169489305436</v>
      </c>
      <c r="F519" s="200">
        <v>0.23394748497326187</v>
      </c>
      <c r="G519" s="200">
        <v>0.2346077736890294</v>
      </c>
      <c r="H519" s="200">
        <v>0.3072898965949871</v>
      </c>
      <c r="I519" s="200">
        <v>0.25718909889230107</v>
      </c>
      <c r="J519" s="201">
        <v>0.23225707638437082</v>
      </c>
      <c r="L519" s="145"/>
    </row>
    <row r="520" spans="2:12" ht="13.5">
      <c r="B520" s="127" t="s">
        <v>1800</v>
      </c>
      <c r="C520" s="200">
        <v>0.12212476855025033</v>
      </c>
      <c r="D520" s="200">
        <v>0.18926456944860098</v>
      </c>
      <c r="E520" s="200">
        <v>0.15922360110021425</v>
      </c>
      <c r="F520" s="200">
        <v>0.18573745310726408</v>
      </c>
      <c r="G520" s="200">
        <v>0.18626167479058825</v>
      </c>
      <c r="H520" s="200">
        <v>0.24396604548097903</v>
      </c>
      <c r="I520" s="200">
        <v>0.20418962059227921</v>
      </c>
      <c r="J520" s="201">
        <v>0.18439539043859662</v>
      </c>
      <c r="L520" s="145"/>
    </row>
    <row r="521" spans="2:12" ht="13.5">
      <c r="B521" s="127" t="s">
        <v>2004</v>
      </c>
      <c r="C521" s="200">
        <v>-0.04053256930730207</v>
      </c>
      <c r="D521" s="200">
        <v>0.03845596304651097</v>
      </c>
      <c r="E521" s="200">
        <v>-0.15024685939830212</v>
      </c>
      <c r="F521" s="200">
        <v>-0.012899056749708654</v>
      </c>
      <c r="G521" s="200">
        <v>0.10630946069487748</v>
      </c>
      <c r="H521" s="200">
        <v>-0.030743190918881436</v>
      </c>
      <c r="I521" s="200">
        <v>0.10681304331516017</v>
      </c>
      <c r="J521" s="201">
        <v>0.0024509700974791942</v>
      </c>
      <c r="L521" s="145"/>
    </row>
    <row r="522" spans="2:12" ht="13.5">
      <c r="B522" s="127" t="s">
        <v>2005</v>
      </c>
      <c r="C522" s="200">
        <v>-0.04924735075348327</v>
      </c>
      <c r="D522" s="200">
        <v>0.024946062014001676</v>
      </c>
      <c r="E522" s="200">
        <v>-0.16160510891306049</v>
      </c>
      <c r="F522" s="200">
        <v>-0.026155165214810365</v>
      </c>
      <c r="G522" s="200">
        <v>0.09301117380250587</v>
      </c>
      <c r="H522" s="200">
        <v>-0.048154530893687826</v>
      </c>
      <c r="I522" s="200">
        <v>0.09223516650905975</v>
      </c>
      <c r="J522" s="201">
        <v>-0.010709964778496379</v>
      </c>
      <c r="L522" s="145"/>
    </row>
    <row r="523" spans="2:12" ht="13.5">
      <c r="B523" s="127" t="s">
        <v>545</v>
      </c>
      <c r="C523" s="200">
        <v>0.12100699920836754</v>
      </c>
      <c r="D523" s="200">
        <v>0.18753229076553232</v>
      </c>
      <c r="E523" s="200">
        <v>0.15776627788947867</v>
      </c>
      <c r="F523" s="200">
        <v>0.18403745700338398</v>
      </c>
      <c r="G523" s="200">
        <v>0.18455688065160897</v>
      </c>
      <c r="H523" s="200">
        <v>0.24173310150625357</v>
      </c>
      <c r="I523" s="200">
        <v>0.20232073764135824</v>
      </c>
      <c r="J523" s="201">
        <v>0.18270767780942618</v>
      </c>
      <c r="L523" s="145"/>
    </row>
    <row r="524" spans="2:12" ht="13.5">
      <c r="B524" s="127" t="s">
        <v>2006</v>
      </c>
      <c r="C524" s="200">
        <v>0.15332117502311257</v>
      </c>
      <c r="D524" s="200">
        <v>0.2376116370379276</v>
      </c>
      <c r="E524" s="200">
        <v>0.19989679327049317</v>
      </c>
      <c r="F524" s="200">
        <v>0.23318352938772172</v>
      </c>
      <c r="G524" s="200">
        <v>0.23384166193048087</v>
      </c>
      <c r="H524" s="200">
        <v>0.3062864413412979</v>
      </c>
      <c r="I524" s="200">
        <v>0.2563492478092203</v>
      </c>
      <c r="J524" s="201">
        <v>0.23149864082860772</v>
      </c>
      <c r="L524" s="145"/>
    </row>
    <row r="525" spans="2:12" ht="13.5">
      <c r="B525" s="127" t="s">
        <v>2007</v>
      </c>
      <c r="C525" s="200">
        <v>0.10588846645587631</v>
      </c>
      <c r="D525" s="200">
        <v>0.16410213301733195</v>
      </c>
      <c r="E525" s="200">
        <v>0.13805506568593048</v>
      </c>
      <c r="F525" s="200">
        <v>0.16104394142500192</v>
      </c>
      <c r="G525" s="200">
        <v>0.16149846863343853</v>
      </c>
      <c r="H525" s="200">
        <v>0.21153113107154778</v>
      </c>
      <c r="I525" s="200">
        <v>0.17704292132866725</v>
      </c>
      <c r="J525" s="201">
        <v>0.15988030394539915</v>
      </c>
      <c r="L525" s="145"/>
    </row>
    <row r="526" spans="2:12" ht="13.5">
      <c r="B526" s="127" t="s">
        <v>2008</v>
      </c>
      <c r="C526" s="200">
        <v>0.37517144325418544</v>
      </c>
      <c r="D526" s="200">
        <v>0.5151200983086798</v>
      </c>
      <c r="E526" s="200">
        <v>0.03311046576220216</v>
      </c>
      <c r="F526" s="200">
        <v>0.4231363880967664</v>
      </c>
      <c r="G526" s="200">
        <v>0.7632891748086935</v>
      </c>
      <c r="H526" s="200">
        <v>0.3342611192600377</v>
      </c>
      <c r="I526" s="200">
        <v>0.5681138434110481</v>
      </c>
      <c r="J526" s="201">
        <v>0.43031464755737325</v>
      </c>
      <c r="L526" s="145"/>
    </row>
    <row r="527" spans="2:12" ht="13.5">
      <c r="B527" s="127" t="s">
        <v>577</v>
      </c>
      <c r="C527" s="200">
        <v>0.03632728856334465</v>
      </c>
      <c r="D527" s="200">
        <v>0.05629872392632197</v>
      </c>
      <c r="E527" s="200">
        <v>0.04736272397423109</v>
      </c>
      <c r="F527" s="200">
        <v>0.05524954631354712</v>
      </c>
      <c r="G527" s="200">
        <v>0.05540548153117205</v>
      </c>
      <c r="H527" s="200">
        <v>0.07257024958208139</v>
      </c>
      <c r="I527" s="200">
        <v>0.06073833635020129</v>
      </c>
      <c r="J527" s="201">
        <v>0.05485033574869994</v>
      </c>
      <c r="L527" s="145"/>
    </row>
    <row r="528" spans="2:12" ht="13.5">
      <c r="B528" s="127" t="s">
        <v>2009</v>
      </c>
      <c r="C528" s="200">
        <v>0.9669939638932716</v>
      </c>
      <c r="D528" s="200">
        <v>0.8828884953550561</v>
      </c>
      <c r="E528" s="200">
        <v>0.8880331299637875</v>
      </c>
      <c r="F528" s="200">
        <v>0.9732760655946345</v>
      </c>
      <c r="G528" s="200">
        <v>0.9374158504536297</v>
      </c>
      <c r="H528" s="200">
        <v>0.8980717599320415</v>
      </c>
      <c r="I528" s="200">
        <v>0.76036582031527</v>
      </c>
      <c r="J528" s="201">
        <v>0.901006440786813</v>
      </c>
      <c r="L528" s="145"/>
    </row>
    <row r="529" spans="2:12" ht="13.5">
      <c r="B529" s="127" t="s">
        <v>2010</v>
      </c>
      <c r="C529" s="200">
        <v>0.15277623589101608</v>
      </c>
      <c r="D529" s="200">
        <v>0.2367671099904147</v>
      </c>
      <c r="E529" s="200">
        <v>0.1991863135535377</v>
      </c>
      <c r="F529" s="200">
        <v>0.2323547408651671</v>
      </c>
      <c r="G529" s="200">
        <v>0.2330105342517294</v>
      </c>
      <c r="H529" s="200">
        <v>0.30519782805945805</v>
      </c>
      <c r="I529" s="200">
        <v>0.2554381229330009</v>
      </c>
      <c r="J529" s="201">
        <v>0.2306758407920463</v>
      </c>
      <c r="L529" s="145"/>
    </row>
    <row r="530" spans="2:12" ht="13.5">
      <c r="B530" s="127" t="s">
        <v>2011</v>
      </c>
      <c r="C530" s="200">
        <v>0.13397535257048032</v>
      </c>
      <c r="D530" s="200">
        <v>0.20763017790730132</v>
      </c>
      <c r="E530" s="200">
        <v>0.17467413325058045</v>
      </c>
      <c r="F530" s="200">
        <v>0.2037608018503611</v>
      </c>
      <c r="G530" s="200">
        <v>0.20433589227372218</v>
      </c>
      <c r="H530" s="200">
        <v>0.2676397044313826</v>
      </c>
      <c r="I530" s="200">
        <v>0.22400350669919156</v>
      </c>
      <c r="J530" s="201">
        <v>0.20228850985471705</v>
      </c>
      <c r="L530" s="145"/>
    </row>
    <row r="531" spans="2:12" ht="13.5">
      <c r="B531" s="127" t="s">
        <v>2012</v>
      </c>
      <c r="C531" s="200">
        <v>0.7054331012428304</v>
      </c>
      <c r="D531" s="200">
        <v>0.7148828726218938</v>
      </c>
      <c r="E531" s="200">
        <v>0.6924370202571496</v>
      </c>
      <c r="F531" s="200">
        <v>0.7483098342879655</v>
      </c>
      <c r="G531" s="200">
        <v>0.7688666632405924</v>
      </c>
      <c r="H531" s="200">
        <v>0.7222562605913753</v>
      </c>
      <c r="I531" s="200">
        <v>0.6166732271684092</v>
      </c>
      <c r="J531" s="201">
        <v>0.7098369970586021</v>
      </c>
      <c r="L531" s="145"/>
    </row>
    <row r="532" spans="2:12" ht="13.5">
      <c r="B532" s="127" t="s">
        <v>2013</v>
      </c>
      <c r="C532" s="200">
        <v>0.13856783800001743</v>
      </c>
      <c r="D532" s="200">
        <v>0.21474744648302577</v>
      </c>
      <c r="E532" s="200">
        <v>0.18066171526831254</v>
      </c>
      <c r="F532" s="200">
        <v>0.21074543369237325</v>
      </c>
      <c r="G532" s="200">
        <v>0.21134023740134456</v>
      </c>
      <c r="H532" s="200">
        <v>0.27681401462638755</v>
      </c>
      <c r="I532" s="200">
        <v>0.231682029807687</v>
      </c>
      <c r="J532" s="201">
        <v>0.20922267361130684</v>
      </c>
      <c r="L532" s="145"/>
    </row>
    <row r="533" spans="2:12" ht="13.5">
      <c r="B533" s="127" t="s">
        <v>2014</v>
      </c>
      <c r="C533" s="200">
        <v>1.557270302155186</v>
      </c>
      <c r="D533" s="200">
        <v>1.5168748617177232</v>
      </c>
      <c r="E533" s="200">
        <v>1.5093483870246027</v>
      </c>
      <c r="F533" s="200">
        <v>1.6761681654247425</v>
      </c>
      <c r="G533" s="200">
        <v>1.6472682791799929</v>
      </c>
      <c r="H533" s="200">
        <v>1.5486335384657335</v>
      </c>
      <c r="I533" s="200">
        <v>1.2419577965682875</v>
      </c>
      <c r="J533" s="201">
        <v>1.5282173329337527</v>
      </c>
      <c r="L533" s="145"/>
    </row>
    <row r="534" spans="2:12" ht="13.5">
      <c r="B534" s="127" t="s">
        <v>2015</v>
      </c>
      <c r="C534" s="200">
        <v>0.4524382250689155</v>
      </c>
      <c r="D534" s="200">
        <v>0.5095539184303584</v>
      </c>
      <c r="E534" s="200">
        <v>0.48216853470921234</v>
      </c>
      <c r="F534" s="200">
        <v>0.5560700359285947</v>
      </c>
      <c r="G534" s="200">
        <v>0.5344152273216408</v>
      </c>
      <c r="H534" s="200">
        <v>0.5834808858234137</v>
      </c>
      <c r="I534" s="200">
        <v>0.4595509017551836</v>
      </c>
      <c r="J534" s="201">
        <v>0.5110968184339028</v>
      </c>
      <c r="L534" s="145"/>
    </row>
    <row r="535" spans="2:12" ht="13.5">
      <c r="B535" s="127" t="s">
        <v>2016</v>
      </c>
      <c r="C535" s="200">
        <v>0.1523969635489214</v>
      </c>
      <c r="D535" s="200">
        <v>0.2361793273695553</v>
      </c>
      <c r="E535" s="200">
        <v>0.1986918265725353</v>
      </c>
      <c r="F535" s="200">
        <v>0.23177791210478577</v>
      </c>
      <c r="G535" s="200">
        <v>0.232432077461359</v>
      </c>
      <c r="H535" s="200">
        <v>0.3044401637906977</v>
      </c>
      <c r="I535" s="200">
        <v>0.2548039888703304</v>
      </c>
      <c r="J535" s="201">
        <v>0.2301031799597407</v>
      </c>
      <c r="L535" s="145"/>
    </row>
    <row r="536" spans="2:12" ht="13.5">
      <c r="B536" s="127" t="s">
        <v>2017</v>
      </c>
      <c r="C536" s="200">
        <v>0.7839412833509437</v>
      </c>
      <c r="D536" s="200">
        <v>0.7825264157768312</v>
      </c>
      <c r="E536" s="200">
        <v>0.7623406300886261</v>
      </c>
      <c r="F536" s="200">
        <v>0.8213678709575734</v>
      </c>
      <c r="G536" s="200">
        <v>0.8447645291402381</v>
      </c>
      <c r="H536" s="200">
        <v>0.7810014412216544</v>
      </c>
      <c r="I536" s="200">
        <v>0.6675788341250392</v>
      </c>
      <c r="J536" s="201">
        <v>0.7776458578087009</v>
      </c>
      <c r="L536" s="145"/>
    </row>
    <row r="537" spans="2:12" ht="13.5">
      <c r="B537" s="127" t="s">
        <v>2018</v>
      </c>
      <c r="C537" s="200">
        <v>0.7235148857664019</v>
      </c>
      <c r="D537" s="200">
        <v>0.8210867041885984</v>
      </c>
      <c r="E537" s="200">
        <v>0.38162007350509325</v>
      </c>
      <c r="F537" s="200">
        <v>0.7668647993344005</v>
      </c>
      <c r="G537" s="200">
        <v>1.0978318867323602</v>
      </c>
      <c r="H537" s="200">
        <v>0.6709793707089879</v>
      </c>
      <c r="I537" s="200">
        <v>0.7824153103521081</v>
      </c>
      <c r="J537" s="201">
        <v>0.7491875757982785</v>
      </c>
      <c r="L537" s="145"/>
    </row>
    <row r="538" spans="2:12" ht="13.5">
      <c r="B538" s="127" t="s">
        <v>2019</v>
      </c>
      <c r="C538" s="200">
        <v>1.2086464917654625</v>
      </c>
      <c r="D538" s="200">
        <v>1.2421749939045266</v>
      </c>
      <c r="E538" s="200">
        <v>0.809551264791516</v>
      </c>
      <c r="F538" s="200">
        <v>1.2197979178771974</v>
      </c>
      <c r="G538" s="200">
        <v>1.573017208546507</v>
      </c>
      <c r="H538" s="200">
        <v>1.036063445037672</v>
      </c>
      <c r="I538" s="200">
        <v>1.1018781017472858</v>
      </c>
      <c r="J538" s="201">
        <v>1.1701613462385954</v>
      </c>
      <c r="L538" s="145"/>
    </row>
    <row r="539" spans="2:12" ht="13.5">
      <c r="B539" s="127" t="s">
        <v>546</v>
      </c>
      <c r="C539" s="200">
        <v>0.1306781356766481</v>
      </c>
      <c r="D539" s="200">
        <v>0.20252026987473845</v>
      </c>
      <c r="E539" s="200">
        <v>0.1703752940087406</v>
      </c>
      <c r="F539" s="200">
        <v>0.1987461215731931</v>
      </c>
      <c r="G539" s="200">
        <v>0.19930705866295215</v>
      </c>
      <c r="H539" s="200">
        <v>0.2610529245649353</v>
      </c>
      <c r="I539" s="200">
        <v>0.21849064084442407</v>
      </c>
      <c r="J539" s="201">
        <v>0.19731006360080455</v>
      </c>
      <c r="L539" s="145"/>
    </row>
    <row r="540" spans="2:12" ht="13.5">
      <c r="B540" s="127" t="s">
        <v>2020</v>
      </c>
      <c r="C540" s="200">
        <v>0.15551819193190602</v>
      </c>
      <c r="D540" s="200">
        <v>0.24101649474411024</v>
      </c>
      <c r="E540" s="200">
        <v>0.20276121584462659</v>
      </c>
      <c r="F540" s="200">
        <v>0.23652493449265738</v>
      </c>
      <c r="G540" s="200">
        <v>0.23719249775054405</v>
      </c>
      <c r="H540" s="200">
        <v>0.3106753751624714</v>
      </c>
      <c r="I540" s="200">
        <v>0.26002260624720797</v>
      </c>
      <c r="J540" s="201">
        <v>0.23481590231050337</v>
      </c>
      <c r="L540" s="145"/>
    </row>
    <row r="541" spans="2:12" ht="13.5">
      <c r="B541" s="127" t="s">
        <v>2021</v>
      </c>
      <c r="C541" s="200">
        <v>0.7034641787609133</v>
      </c>
      <c r="D541" s="200">
        <v>0.6661411670974846</v>
      </c>
      <c r="E541" s="200">
        <v>0.6624234093532207</v>
      </c>
      <c r="F541" s="200">
        <v>0.7061217087588755</v>
      </c>
      <c r="G541" s="200">
        <v>0.7287867720579239</v>
      </c>
      <c r="H541" s="200">
        <v>0.6353675694301066</v>
      </c>
      <c r="I541" s="200">
        <v>0.5454210390456337</v>
      </c>
      <c r="J541" s="201">
        <v>0.6639608349291655</v>
      </c>
      <c r="L541" s="145"/>
    </row>
    <row r="542" spans="2:12" ht="13.5">
      <c r="B542" s="127" t="s">
        <v>2022</v>
      </c>
      <c r="C542" s="200">
        <v>0.7033939236746493</v>
      </c>
      <c r="D542" s="200">
        <v>0.666074639466695</v>
      </c>
      <c r="E542" s="200">
        <v>0.6623572530155245</v>
      </c>
      <c r="F542" s="200">
        <v>0.7060511882646421</v>
      </c>
      <c r="G542" s="200">
        <v>0.7287139879999932</v>
      </c>
      <c r="H542" s="200">
        <v>0.6353041151637101</v>
      </c>
      <c r="I542" s="200">
        <v>0.5453665677544077</v>
      </c>
      <c r="J542" s="201">
        <v>0.6638945250485174</v>
      </c>
      <c r="L542" s="145"/>
    </row>
    <row r="543" spans="2:12" ht="13.5">
      <c r="B543" s="127" t="s">
        <v>2023</v>
      </c>
      <c r="C543" s="200">
        <v>0.12599154907262308</v>
      </c>
      <c r="D543" s="200">
        <v>0.19525716668671153</v>
      </c>
      <c r="E543" s="200">
        <v>0.16426502493868012</v>
      </c>
      <c r="F543" s="200">
        <v>0.19161837287870895</v>
      </c>
      <c r="G543" s="200">
        <v>0.19215919275270762</v>
      </c>
      <c r="H543" s="200">
        <v>0.2516906304606262</v>
      </c>
      <c r="I543" s="200">
        <v>0.21065478287794634</v>
      </c>
      <c r="J543" s="201">
        <v>0.19023381709542914</v>
      </c>
      <c r="L543" s="145"/>
    </row>
    <row r="544" spans="2:12" ht="13.5">
      <c r="B544" s="127" t="s">
        <v>2024</v>
      </c>
      <c r="C544" s="200">
        <v>0.6879755385129902</v>
      </c>
      <c r="D544" s="200">
        <v>0.7871195546097633</v>
      </c>
      <c r="E544" s="200">
        <v>0.37478414410707384</v>
      </c>
      <c r="F544" s="200">
        <v>0.7362676633483562</v>
      </c>
      <c r="G544" s="200">
        <v>1.0440258410124115</v>
      </c>
      <c r="H544" s="200">
        <v>0.6544396363933348</v>
      </c>
      <c r="I544" s="200">
        <v>0.753042483307864</v>
      </c>
      <c r="J544" s="201">
        <v>0.719664980184542</v>
      </c>
      <c r="L544" s="145"/>
    </row>
    <row r="545" spans="2:12" ht="13.5">
      <c r="B545" s="127" t="s">
        <v>2025</v>
      </c>
      <c r="C545" s="200">
        <v>0.15332117502311257</v>
      </c>
      <c r="D545" s="200">
        <v>0.2376116370379276</v>
      </c>
      <c r="E545" s="200">
        <v>0.19989679327049317</v>
      </c>
      <c r="F545" s="200">
        <v>0.23318352938772172</v>
      </c>
      <c r="G545" s="200">
        <v>0.23384166193048087</v>
      </c>
      <c r="H545" s="200">
        <v>0.3062864413412979</v>
      </c>
      <c r="I545" s="200">
        <v>0.2563492478092203</v>
      </c>
      <c r="J545" s="201">
        <v>0.23149864082860772</v>
      </c>
      <c r="L545" s="145"/>
    </row>
    <row r="546" spans="2:12" ht="13.5">
      <c r="B546" s="127" t="s">
        <v>2026</v>
      </c>
      <c r="C546" s="200">
        <v>0.5954199447274238</v>
      </c>
      <c r="D546" s="200">
        <v>0.6200790181824622</v>
      </c>
      <c r="E546" s="200">
        <v>0.5944722406242242</v>
      </c>
      <c r="F546" s="200">
        <v>0.6459208456384804</v>
      </c>
      <c r="G546" s="200">
        <v>0.6624989421410181</v>
      </c>
      <c r="H546" s="200">
        <v>0.6399091892476381</v>
      </c>
      <c r="I546" s="200">
        <v>0.545316725003396</v>
      </c>
      <c r="J546" s="201">
        <v>0.6148024150806632</v>
      </c>
      <c r="L546" s="145"/>
    </row>
    <row r="547" spans="2:12" ht="13.5">
      <c r="B547" s="127" t="s">
        <v>2027</v>
      </c>
      <c r="C547" s="200">
        <v>0.15307253316746927</v>
      </c>
      <c r="D547" s="200">
        <v>0.23722630084188912</v>
      </c>
      <c r="E547" s="200">
        <v>0.1995726194594822</v>
      </c>
      <c r="F547" s="200">
        <v>0.23280537428002912</v>
      </c>
      <c r="G547" s="200">
        <v>0.2334624395253542</v>
      </c>
      <c r="H547" s="200">
        <v>0.3057897348092614</v>
      </c>
      <c r="I547" s="200">
        <v>0.25593352471905717</v>
      </c>
      <c r="J547" s="201">
        <v>0.23112321811464895</v>
      </c>
      <c r="L547" s="145"/>
    </row>
    <row r="548" spans="2:12" ht="13.5">
      <c r="B548" s="127" t="s">
        <v>2028</v>
      </c>
      <c r="C548" s="200">
        <v>0.12905623535463684</v>
      </c>
      <c r="D548" s="200">
        <v>0.20000670714886357</v>
      </c>
      <c r="E548" s="200">
        <v>0.16826069585668785</v>
      </c>
      <c r="F548" s="200">
        <v>0.19627940136090247</v>
      </c>
      <c r="G548" s="200">
        <v>0.1968333764287303</v>
      </c>
      <c r="H548" s="200">
        <v>0.25781288888320864</v>
      </c>
      <c r="I548" s="200">
        <v>0.21577886324745194</v>
      </c>
      <c r="J548" s="201">
        <v>0.1948611668972117</v>
      </c>
      <c r="L548" s="145"/>
    </row>
    <row r="549" spans="2:12" ht="13.5">
      <c r="B549" s="127" t="s">
        <v>2029</v>
      </c>
      <c r="C549" s="200">
        <v>0.15187656149191317</v>
      </c>
      <c r="D549" s="200">
        <v>0.2353728269976074</v>
      </c>
      <c r="E549" s="200">
        <v>0.1980133377571996</v>
      </c>
      <c r="F549" s="200">
        <v>0.23098644159632195</v>
      </c>
      <c r="G549" s="200">
        <v>0.23163837312231714</v>
      </c>
      <c r="H549" s="200">
        <v>0.30340056770044005</v>
      </c>
      <c r="I549" s="200">
        <v>0.25393388938242656</v>
      </c>
      <c r="J549" s="201">
        <v>0.22931742829260368</v>
      </c>
      <c r="L549" s="145"/>
    </row>
    <row r="550" spans="2:12" ht="13.5">
      <c r="B550" s="127" t="s">
        <v>2030</v>
      </c>
      <c r="C550" s="200">
        <v>0.888708898930612</v>
      </c>
      <c r="D550" s="200">
        <v>0.8728081082860197</v>
      </c>
      <c r="E550" s="200">
        <v>0.8556332568173669</v>
      </c>
      <c r="F550" s="200">
        <v>0.9188732888925335</v>
      </c>
      <c r="G550" s="200">
        <v>0.9460590535923609</v>
      </c>
      <c r="H550" s="200">
        <v>0.859418821603496</v>
      </c>
      <c r="I550" s="200">
        <v>0.7355302830906371</v>
      </c>
      <c r="J550" s="201">
        <v>0.8681473873161466</v>
      </c>
      <c r="L550" s="145"/>
    </row>
    <row r="551" spans="2:12" ht="13.5">
      <c r="B551" s="127" t="s">
        <v>2031</v>
      </c>
      <c r="C551" s="200">
        <v>0.49749645219139876</v>
      </c>
      <c r="D551" s="200">
        <v>0.564587861717116</v>
      </c>
      <c r="E551" s="200">
        <v>0.26240598001338455</v>
      </c>
      <c r="F551" s="200">
        <v>0.5273043091231028</v>
      </c>
      <c r="G551" s="200">
        <v>0.7548807626444294</v>
      </c>
      <c r="H551" s="200">
        <v>0.4613724789749724</v>
      </c>
      <c r="I551" s="200">
        <v>0.537997004205496</v>
      </c>
      <c r="J551" s="201">
        <v>0.5151492641242713</v>
      </c>
      <c r="L551" s="145"/>
    </row>
    <row r="552" spans="2:12" ht="13.5">
      <c r="B552" s="127" t="s">
        <v>2032</v>
      </c>
      <c r="C552" s="200">
        <v>0.15551819193190602</v>
      </c>
      <c r="D552" s="200">
        <v>0.24101649474411024</v>
      </c>
      <c r="E552" s="200">
        <v>0.20276121584462659</v>
      </c>
      <c r="F552" s="200">
        <v>0.23652493449265738</v>
      </c>
      <c r="G552" s="200">
        <v>0.23719249775054405</v>
      </c>
      <c r="H552" s="200">
        <v>0.3106753751624714</v>
      </c>
      <c r="I552" s="200">
        <v>0.26002260624720797</v>
      </c>
      <c r="J552" s="201">
        <v>0.23481590231050337</v>
      </c>
      <c r="L552" s="145"/>
    </row>
    <row r="553" spans="2:12" ht="13.5">
      <c r="B553" s="127" t="s">
        <v>2033</v>
      </c>
      <c r="C553" s="200">
        <v>0.15382348566378282</v>
      </c>
      <c r="D553" s="200">
        <v>0.23839009998417907</v>
      </c>
      <c r="E553" s="200">
        <v>0.20055169489305436</v>
      </c>
      <c r="F553" s="200">
        <v>0.23394748497326187</v>
      </c>
      <c r="G553" s="200">
        <v>0.2346077736890294</v>
      </c>
      <c r="H553" s="200">
        <v>0.3072898965949871</v>
      </c>
      <c r="I553" s="200">
        <v>0.25718909889230107</v>
      </c>
      <c r="J553" s="201">
        <v>0.23225707638437082</v>
      </c>
      <c r="L553" s="145"/>
    </row>
    <row r="554" spans="2:12" ht="13.5">
      <c r="B554" s="127" t="s">
        <v>2034</v>
      </c>
      <c r="C554" s="200">
        <v>0.13154053870262042</v>
      </c>
      <c r="D554" s="200">
        <v>0.20385679103534693</v>
      </c>
      <c r="E554" s="200">
        <v>0.17149967620430262</v>
      </c>
      <c r="F554" s="200">
        <v>0.2000577354537975</v>
      </c>
      <c r="G554" s="200">
        <v>0.20062237441641442</v>
      </c>
      <c r="H554" s="200">
        <v>0.26277572869676646</v>
      </c>
      <c r="I554" s="200">
        <v>0.2199325575723847</v>
      </c>
      <c r="J554" s="201">
        <v>0.1986122002973761</v>
      </c>
      <c r="L554" s="145"/>
    </row>
    <row r="555" spans="2:12" ht="13.5">
      <c r="B555" s="127" t="s">
        <v>2035</v>
      </c>
      <c r="C555" s="200">
        <v>0.4547536956169459</v>
      </c>
      <c r="D555" s="200">
        <v>0.559957927284592</v>
      </c>
      <c r="E555" s="200">
        <v>0.17082973419756006</v>
      </c>
      <c r="F555" s="200">
        <v>0.4866777946384414</v>
      </c>
      <c r="G555" s="200">
        <v>0.7580795376044908</v>
      </c>
      <c r="H555" s="200">
        <v>0.36254594372796617</v>
      </c>
      <c r="I555" s="200">
        <v>0.5956724941260118</v>
      </c>
      <c r="J555" s="201">
        <v>0.48407387531371543</v>
      </c>
      <c r="L555" s="145"/>
    </row>
    <row r="556" spans="2:12" ht="13.5">
      <c r="B556" s="127" t="s">
        <v>2036</v>
      </c>
      <c r="C556" s="200">
        <v>0.1536776103014333</v>
      </c>
      <c r="D556" s="200">
        <v>0.23816402759955152</v>
      </c>
      <c r="E556" s="200">
        <v>0.20036150578743053</v>
      </c>
      <c r="F556" s="200">
        <v>0.23372562565188476</v>
      </c>
      <c r="G556" s="200">
        <v>0.23438528819632842</v>
      </c>
      <c r="H556" s="200">
        <v>0.30699848449482114</v>
      </c>
      <c r="I556" s="200">
        <v>0.25694519886083733</v>
      </c>
      <c r="J556" s="201">
        <v>0.23203682012746957</v>
      </c>
      <c r="L556" s="145"/>
    </row>
    <row r="557" spans="2:12" ht="13.5">
      <c r="B557" s="127" t="s">
        <v>565</v>
      </c>
      <c r="C557" s="200">
        <v>0.5365968640290616</v>
      </c>
      <c r="D557" s="200">
        <v>0.5833747612253131</v>
      </c>
      <c r="E557" s="200">
        <v>0.5600744393549609</v>
      </c>
      <c r="F557" s="200">
        <v>0.645061450827331</v>
      </c>
      <c r="G557" s="200">
        <v>0.6167972373904074</v>
      </c>
      <c r="H557" s="200">
        <v>0.6569710195957758</v>
      </c>
      <c r="I557" s="200">
        <v>0.5125518238884317</v>
      </c>
      <c r="J557" s="201">
        <v>0.5873467994730401</v>
      </c>
      <c r="L557" s="145"/>
    </row>
    <row r="558" spans="2:12" ht="13.5">
      <c r="B558" s="127" t="s">
        <v>2037</v>
      </c>
      <c r="C558" s="200">
        <v>0.4723278473583185</v>
      </c>
      <c r="D558" s="200">
        <v>0.5400587747134934</v>
      </c>
      <c r="E558" s="200">
        <v>0.5079206715183995</v>
      </c>
      <c r="F558" s="200">
        <v>0.5860997601650415</v>
      </c>
      <c r="G558" s="200">
        <v>0.5644909997702197</v>
      </c>
      <c r="H558" s="200">
        <v>0.6226800512243823</v>
      </c>
      <c r="I558" s="200">
        <v>0.49231100499345615</v>
      </c>
      <c r="J558" s="201">
        <v>0.5408413013919016</v>
      </c>
      <c r="L558" s="145"/>
    </row>
    <row r="559" spans="2:12" ht="13.5">
      <c r="B559" s="127" t="s">
        <v>2038</v>
      </c>
      <c r="C559" s="200">
        <v>1.5188607852038327</v>
      </c>
      <c r="D559" s="200">
        <v>1.4189715517164505</v>
      </c>
      <c r="E559" s="200">
        <v>1.4186526136525854</v>
      </c>
      <c r="F559" s="200">
        <v>1.5080390922677542</v>
      </c>
      <c r="G559" s="200">
        <v>1.5578699098900777</v>
      </c>
      <c r="H559" s="200">
        <v>1.3367830019026632</v>
      </c>
      <c r="I559" s="200">
        <v>1.1489136016741583</v>
      </c>
      <c r="J559" s="201">
        <v>1.4154415080439318</v>
      </c>
      <c r="L559" s="145"/>
    </row>
    <row r="560" spans="2:12" ht="13.5">
      <c r="B560" s="127" t="s">
        <v>2039</v>
      </c>
      <c r="C560" s="200">
        <v>0.014839820940332284</v>
      </c>
      <c r="D560" s="200">
        <v>0.022998220216160773</v>
      </c>
      <c r="E560" s="200">
        <v>0.01934783384117399</v>
      </c>
      <c r="F560" s="200">
        <v>0.022569627592710913</v>
      </c>
      <c r="G560" s="200">
        <v>0.022633327659502593</v>
      </c>
      <c r="H560" s="200">
        <v>0.02964519379186385</v>
      </c>
      <c r="I560" s="200">
        <v>0.024811816992038004</v>
      </c>
      <c r="J560" s="201">
        <v>0.02240654871911177</v>
      </c>
      <c r="L560" s="145"/>
    </row>
    <row r="561" spans="2:12" ht="13.5">
      <c r="B561" s="127" t="s">
        <v>2040</v>
      </c>
      <c r="C561" s="200">
        <v>0.7126260460312794</v>
      </c>
      <c r="D561" s="200">
        <v>0.8087294165827201</v>
      </c>
      <c r="E561" s="200">
        <v>0.3758767226745144</v>
      </c>
      <c r="F561" s="200">
        <v>0.7553235469528218</v>
      </c>
      <c r="G561" s="200">
        <v>1.0813096068098493</v>
      </c>
      <c r="H561" s="200">
        <v>0.6608811861699314</v>
      </c>
      <c r="I561" s="200">
        <v>0.7706400240541549</v>
      </c>
      <c r="J561" s="201">
        <v>0.7379123641821818</v>
      </c>
      <c r="L561" s="145"/>
    </row>
    <row r="562" spans="2:12" ht="13.5">
      <c r="B562" s="127" t="s">
        <v>532</v>
      </c>
      <c r="C562" s="200">
        <v>0.7776621534244903</v>
      </c>
      <c r="D562" s="200">
        <v>0.87500560713834</v>
      </c>
      <c r="E562" s="200">
        <v>0.3960898755530473</v>
      </c>
      <c r="F562" s="200">
        <v>0.815889767999661</v>
      </c>
      <c r="G562" s="200">
        <v>1.179850871620527</v>
      </c>
      <c r="H562" s="200">
        <v>0.7017691099120078</v>
      </c>
      <c r="I562" s="200">
        <v>0.8302518256986363</v>
      </c>
      <c r="J562" s="201">
        <v>0.7966456016209585</v>
      </c>
      <c r="L562" s="145"/>
    </row>
    <row r="563" spans="2:12" ht="13.5">
      <c r="B563" s="127" t="s">
        <v>521</v>
      </c>
      <c r="C563" s="200">
        <v>0.8598074836758091</v>
      </c>
      <c r="D563" s="200">
        <v>0.9587094805517702</v>
      </c>
      <c r="E563" s="200">
        <v>0.42160601458103203</v>
      </c>
      <c r="F563" s="200">
        <v>0.8923806721272557</v>
      </c>
      <c r="G563" s="200">
        <v>1.3043155043244252</v>
      </c>
      <c r="H563" s="200">
        <v>0.7533934805775664</v>
      </c>
      <c r="I563" s="200">
        <v>0.9055348011009656</v>
      </c>
      <c r="J563" s="201">
        <v>0.870821062419832</v>
      </c>
      <c r="L563" s="145"/>
    </row>
    <row r="564" spans="2:12" ht="13.5">
      <c r="B564" s="127" t="s">
        <v>2041</v>
      </c>
      <c r="C564" s="200">
        <v>0.8598074836758091</v>
      </c>
      <c r="D564" s="200">
        <v>0.9587094805517702</v>
      </c>
      <c r="E564" s="200">
        <v>0.42160601458103203</v>
      </c>
      <c r="F564" s="200">
        <v>0.8923806721272557</v>
      </c>
      <c r="G564" s="200">
        <v>1.3043155043244252</v>
      </c>
      <c r="H564" s="200">
        <v>0.7533934805775664</v>
      </c>
      <c r="I564" s="200">
        <v>0.9055348011009656</v>
      </c>
      <c r="J564" s="201">
        <v>0.870821062419832</v>
      </c>
      <c r="L564" s="145"/>
    </row>
    <row r="565" spans="2:12" ht="13.5">
      <c r="B565" s="127" t="s">
        <v>2042</v>
      </c>
      <c r="C565" s="200">
        <v>0.15308446864763828</v>
      </c>
      <c r="D565" s="200">
        <v>0.23724479801934273</v>
      </c>
      <c r="E565" s="200">
        <v>0.1995881806773738</v>
      </c>
      <c r="F565" s="200">
        <v>0.23282352674585993</v>
      </c>
      <c r="G565" s="200">
        <v>0.23348064322434256</v>
      </c>
      <c r="H565" s="200">
        <v>0.3058135780634376</v>
      </c>
      <c r="I565" s="200">
        <v>0.2559534805494446</v>
      </c>
      <c r="J565" s="201">
        <v>0.23114123941820566</v>
      </c>
      <c r="L565" s="145"/>
    </row>
    <row r="566" spans="2:12" ht="13.5">
      <c r="B566" s="127" t="s">
        <v>2043</v>
      </c>
      <c r="C566" s="200">
        <v>0.7462640859664379</v>
      </c>
      <c r="D566" s="200">
        <v>0.8469038175371202</v>
      </c>
      <c r="E566" s="200">
        <v>0.3936192066581362</v>
      </c>
      <c r="F566" s="200">
        <v>0.7909770341890282</v>
      </c>
      <c r="G566" s="200">
        <v>1.132350592385254</v>
      </c>
      <c r="H566" s="200">
        <v>0.6920767169207163</v>
      </c>
      <c r="I566" s="200">
        <v>0.8070164939420198</v>
      </c>
      <c r="J566" s="201">
        <v>0.7727439925141016</v>
      </c>
      <c r="L566" s="145"/>
    </row>
    <row r="567" spans="2:12" ht="13.5">
      <c r="B567" s="127" t="s">
        <v>2044</v>
      </c>
      <c r="C567" s="200">
        <v>0.017719549006813794</v>
      </c>
      <c r="D567" s="200">
        <v>0.027461119094920272</v>
      </c>
      <c r="E567" s="200">
        <v>0.02310236028472567</v>
      </c>
      <c r="F567" s="200">
        <v>0.026949356316534032</v>
      </c>
      <c r="G567" s="200">
        <v>0.027025417642327035</v>
      </c>
      <c r="H567" s="200">
        <v>0.03539796513202816</v>
      </c>
      <c r="I567" s="200">
        <v>0.02962665175720564</v>
      </c>
      <c r="J567" s="201">
        <v>0.026754631319222087</v>
      </c>
      <c r="L567" s="145"/>
    </row>
    <row r="568" spans="2:12" ht="13.5">
      <c r="B568" s="127" t="s">
        <v>2045</v>
      </c>
      <c r="C568" s="200">
        <v>0.15435580175163144</v>
      </c>
      <c r="D568" s="200">
        <v>0.23921506429218323</v>
      </c>
      <c r="E568" s="200">
        <v>0.20124571696111632</v>
      </c>
      <c r="F568" s="200">
        <v>0.23475707532564274</v>
      </c>
      <c r="G568" s="200">
        <v>0.23541964901307444</v>
      </c>
      <c r="H568" s="200">
        <v>0.30835329309055465</v>
      </c>
      <c r="I568" s="200">
        <v>0.25807911834784053</v>
      </c>
      <c r="J568" s="201">
        <v>0.23306081696886333</v>
      </c>
      <c r="L568" s="145"/>
    </row>
    <row r="569" spans="2:12" ht="13.5">
      <c r="B569" s="127" t="s">
        <v>2046</v>
      </c>
      <c r="C569" s="200">
        <v>1.240647124806584</v>
      </c>
      <c r="D569" s="200">
        <v>1.2286833469769354</v>
      </c>
      <c r="E569" s="200">
        <v>1.2142179628870737</v>
      </c>
      <c r="F569" s="200">
        <v>1.3509825563966393</v>
      </c>
      <c r="G569" s="200">
        <v>1.328761078166576</v>
      </c>
      <c r="H569" s="200">
        <v>1.2689992302105577</v>
      </c>
      <c r="I569" s="200">
        <v>1.0201541937666538</v>
      </c>
      <c r="J569" s="201">
        <v>1.2360636418872883</v>
      </c>
      <c r="L569" s="145"/>
    </row>
    <row r="570" spans="2:12" ht="13.5">
      <c r="B570" s="127" t="s">
        <v>2047</v>
      </c>
      <c r="C570" s="200">
        <v>0.15307253316746927</v>
      </c>
      <c r="D570" s="200">
        <v>0.23722630084188912</v>
      </c>
      <c r="E570" s="200">
        <v>0.1995726194594822</v>
      </c>
      <c r="F570" s="200">
        <v>0.23280537428002912</v>
      </c>
      <c r="G570" s="200">
        <v>0.2334624395253542</v>
      </c>
      <c r="H570" s="200">
        <v>0.3057897348092614</v>
      </c>
      <c r="I570" s="200">
        <v>0.25593352471905717</v>
      </c>
      <c r="J570" s="201">
        <v>0.23112321811464895</v>
      </c>
      <c r="L570" s="145"/>
    </row>
    <row r="571" spans="2:12" ht="13.5">
      <c r="B571" s="127" t="s">
        <v>2048</v>
      </c>
      <c r="C571" s="200">
        <v>0.6443132285225512</v>
      </c>
      <c r="D571" s="200">
        <v>0.6622128129648159</v>
      </c>
      <c r="E571" s="200">
        <v>0.6380108493164397</v>
      </c>
      <c r="F571" s="200">
        <v>0.691425711039141</v>
      </c>
      <c r="G571" s="200">
        <v>0.7097720805463701</v>
      </c>
      <c r="H571" s="200">
        <v>0.6765068004464688</v>
      </c>
      <c r="I571" s="200">
        <v>0.5770297838909758</v>
      </c>
      <c r="J571" s="201">
        <v>0.6570387523895375</v>
      </c>
      <c r="L571" s="145"/>
    </row>
    <row r="572" spans="2:12" ht="13.5">
      <c r="B572" s="127" t="s">
        <v>2049</v>
      </c>
      <c r="C572" s="200">
        <v>0.5800748963677569</v>
      </c>
      <c r="D572" s="200">
        <v>0.5961898838159916</v>
      </c>
      <c r="E572" s="200">
        <v>0.5744008673349547</v>
      </c>
      <c r="F572" s="200">
        <v>0.6224902422021191</v>
      </c>
      <c r="G572" s="200">
        <v>0.6390074700340447</v>
      </c>
      <c r="H572" s="200">
        <v>0.6090587540177023</v>
      </c>
      <c r="I572" s="200">
        <v>0.5194996428355212</v>
      </c>
      <c r="J572" s="201">
        <v>0.5915316795154414</v>
      </c>
      <c r="L572" s="145"/>
    </row>
    <row r="573" spans="2:12" ht="13.5">
      <c r="B573" s="127" t="s">
        <v>2050</v>
      </c>
      <c r="C573" s="200">
        <v>0.023265236908357186</v>
      </c>
      <c r="D573" s="200">
        <v>0.15107400914204344</v>
      </c>
      <c r="E573" s="200">
        <v>-0.08028980263422301</v>
      </c>
      <c r="F573" s="200">
        <v>0.09074667052742201</v>
      </c>
      <c r="G573" s="200">
        <v>0.2264338543005591</v>
      </c>
      <c r="H573" s="200">
        <v>0.1035221849442643</v>
      </c>
      <c r="I573" s="200">
        <v>0.23717899661837571</v>
      </c>
      <c r="J573" s="201">
        <v>0.10741873568668552</v>
      </c>
      <c r="L573" s="145"/>
    </row>
    <row r="574" spans="2:12" ht="13.5">
      <c r="B574" s="127" t="s">
        <v>2051</v>
      </c>
      <c r="C574" s="200">
        <v>-0.024278716763297657</v>
      </c>
      <c r="D574" s="200">
        <v>0.13333021536152942</v>
      </c>
      <c r="E574" s="200">
        <v>-0.19607679129215072</v>
      </c>
      <c r="F574" s="200">
        <v>0.0453631556573587</v>
      </c>
      <c r="G574" s="200">
        <v>0.24678787946941436</v>
      </c>
      <c r="H574" s="200">
        <v>0.036288293442513934</v>
      </c>
      <c r="I574" s="200">
        <v>0.2541183373594654</v>
      </c>
      <c r="J574" s="201">
        <v>0.07079033903354763</v>
      </c>
      <c r="L574" s="145"/>
    </row>
    <row r="575" spans="2:12" ht="13.5">
      <c r="B575" s="127" t="s">
        <v>463</v>
      </c>
      <c r="C575" s="200">
        <v>0.15013445824011332</v>
      </c>
      <c r="D575" s="200">
        <v>0.23267297809880486</v>
      </c>
      <c r="E575" s="200">
        <v>0.19574202165537352</v>
      </c>
      <c r="F575" s="200">
        <v>0.22833690682233343</v>
      </c>
      <c r="G575" s="200">
        <v>0.2289813603542245</v>
      </c>
      <c r="H575" s="200">
        <v>0.29992040518953794</v>
      </c>
      <c r="I575" s="200">
        <v>0.2510211354321808</v>
      </c>
      <c r="J575" s="201">
        <v>0.2266870379703669</v>
      </c>
      <c r="L575" s="145"/>
    </row>
    <row r="576" spans="2:12" ht="13.5">
      <c r="B576" s="127" t="s">
        <v>552</v>
      </c>
      <c r="C576" s="200">
        <v>0.11772550880889614</v>
      </c>
      <c r="D576" s="200">
        <v>0.1824467550877298</v>
      </c>
      <c r="E576" s="200">
        <v>0.15348794250688486</v>
      </c>
      <c r="F576" s="200">
        <v>0.17904669488011352</v>
      </c>
      <c r="G576" s="200">
        <v>0.17955203270085707</v>
      </c>
      <c r="H576" s="200">
        <v>0.23517773812217946</v>
      </c>
      <c r="I576" s="200">
        <v>0.19683416609981574</v>
      </c>
      <c r="J576" s="201">
        <v>0.1777529768866395</v>
      </c>
      <c r="L576" s="145"/>
    </row>
    <row r="577" spans="2:12" ht="13.5">
      <c r="B577" s="127" t="s">
        <v>582</v>
      </c>
      <c r="C577" s="200">
        <v>0.09389866039208185</v>
      </c>
      <c r="D577" s="200">
        <v>0.14552076324791813</v>
      </c>
      <c r="E577" s="200">
        <v>0.12242301888139534</v>
      </c>
      <c r="F577" s="200">
        <v>0.14280885227825862</v>
      </c>
      <c r="G577" s="200">
        <v>0.1432119131347659</v>
      </c>
      <c r="H577" s="200">
        <v>0.18757935121401456</v>
      </c>
      <c r="I577" s="200">
        <v>0.1569962593762735</v>
      </c>
      <c r="J577" s="201">
        <v>0.1417769740749583</v>
      </c>
      <c r="L577" s="145"/>
    </row>
    <row r="578" spans="2:12" ht="13.5">
      <c r="B578" s="127" t="s">
        <v>488</v>
      </c>
      <c r="C578" s="200">
        <v>0.15332117502311257</v>
      </c>
      <c r="D578" s="200">
        <v>0.2376116370379276</v>
      </c>
      <c r="E578" s="200">
        <v>0.19989679327049317</v>
      </c>
      <c r="F578" s="200">
        <v>0.23318352938772172</v>
      </c>
      <c r="G578" s="200">
        <v>0.23384166193048087</v>
      </c>
      <c r="H578" s="200">
        <v>0.3062864413412979</v>
      </c>
      <c r="I578" s="200">
        <v>0.2563492478092203</v>
      </c>
      <c r="J578" s="201">
        <v>0.23149864082860772</v>
      </c>
      <c r="L578" s="145"/>
    </row>
    <row r="579" spans="2:12" ht="13.5">
      <c r="B579" s="127" t="s">
        <v>490</v>
      </c>
      <c r="C579" s="200">
        <v>0.1536776103014333</v>
      </c>
      <c r="D579" s="200">
        <v>0.23816402759955152</v>
      </c>
      <c r="E579" s="200">
        <v>0.20036150578743053</v>
      </c>
      <c r="F579" s="200">
        <v>0.23372562565188476</v>
      </c>
      <c r="G579" s="200">
        <v>0.23438528819632842</v>
      </c>
      <c r="H579" s="200">
        <v>0.30699848449482114</v>
      </c>
      <c r="I579" s="200">
        <v>0.25694519886083733</v>
      </c>
      <c r="J579" s="201">
        <v>0.23203682012746957</v>
      </c>
      <c r="L579" s="145"/>
    </row>
    <row r="580" spans="2:12" ht="13.5">
      <c r="B580" s="127" t="s">
        <v>2052</v>
      </c>
      <c r="C580" s="200">
        <v>0.15421762602358038</v>
      </c>
      <c r="D580" s="200">
        <v>0.23900092452358201</v>
      </c>
      <c r="E580" s="200">
        <v>0.20106556647021998</v>
      </c>
      <c r="F580" s="200">
        <v>0.23454692624520548</v>
      </c>
      <c r="G580" s="200">
        <v>0.23520890681206383</v>
      </c>
      <c r="H580" s="200">
        <v>0.30807726238561056</v>
      </c>
      <c r="I580" s="200">
        <v>0.2578480919162596</v>
      </c>
      <c r="J580" s="201">
        <v>0.23285218633950308</v>
      </c>
      <c r="L580" s="145"/>
    </row>
    <row r="581" spans="2:12" ht="13.5">
      <c r="B581" s="127" t="s">
        <v>2053</v>
      </c>
      <c r="C581" s="200">
        <v>-0.008737696936772248</v>
      </c>
      <c r="D581" s="200">
        <v>0.14264462192101052</v>
      </c>
      <c r="E581" s="200">
        <v>-0.1616087553731976</v>
      </c>
      <c r="F581" s="200">
        <v>0.06188958576651218</v>
      </c>
      <c r="G581" s="200">
        <v>0.245969078063028</v>
      </c>
      <c r="H581" s="200">
        <v>0.060008522772272616</v>
      </c>
      <c r="I581" s="200">
        <v>0.25463967838399165</v>
      </c>
      <c r="J581" s="201">
        <v>0.08497214779954931</v>
      </c>
      <c r="L581" s="145"/>
    </row>
    <row r="582" spans="2:12" ht="13.5">
      <c r="B582" s="127" t="s">
        <v>2054</v>
      </c>
      <c r="C582" s="200">
        <v>0.15404295816511013</v>
      </c>
      <c r="D582" s="200">
        <v>0.23873023056508105</v>
      </c>
      <c r="E582" s="200">
        <v>0.2008378383381445</v>
      </c>
      <c r="F582" s="200">
        <v>0.23428127691332065</v>
      </c>
      <c r="G582" s="200">
        <v>0.23494250771680267</v>
      </c>
      <c r="H582" s="200">
        <v>0.3077283321300245</v>
      </c>
      <c r="I582" s="200">
        <v>0.2575560515367847</v>
      </c>
      <c r="J582" s="201">
        <v>0.2325884564807526</v>
      </c>
      <c r="L582" s="145"/>
    </row>
    <row r="583" spans="2:12" ht="13.5">
      <c r="B583" s="127" t="s">
        <v>465</v>
      </c>
      <c r="C583" s="200">
        <v>0.15117489107615006</v>
      </c>
      <c r="D583" s="200">
        <v>0.23428540344945487</v>
      </c>
      <c r="E583" s="200">
        <v>0.19709851522193875</v>
      </c>
      <c r="F583" s="200">
        <v>0.2299192831689885</v>
      </c>
      <c r="G583" s="200">
        <v>0.23056820276832163</v>
      </c>
      <c r="H583" s="200">
        <v>0.3019988556759519</v>
      </c>
      <c r="I583" s="200">
        <v>0.25276071364030395</v>
      </c>
      <c r="J583" s="201">
        <v>0.22825798071444423</v>
      </c>
      <c r="L583" s="145"/>
    </row>
    <row r="584" spans="2:12" ht="13.5">
      <c r="B584" s="127" t="s">
        <v>2055</v>
      </c>
      <c r="C584" s="200">
        <v>1.0353955119887561</v>
      </c>
      <c r="D584" s="200">
        <v>0.9992127765802907</v>
      </c>
      <c r="E584" s="200">
        <v>0.9862535764879086</v>
      </c>
      <c r="F584" s="200">
        <v>1.0553919968211478</v>
      </c>
      <c r="G584" s="200">
        <v>1.0878829428830203</v>
      </c>
      <c r="H584" s="200">
        <v>0.969212099511568</v>
      </c>
      <c r="I584" s="200">
        <v>0.8306700631267422</v>
      </c>
      <c r="J584" s="201">
        <v>0.9948598524856334</v>
      </c>
      <c r="L584" s="145"/>
    </row>
    <row r="585" spans="2:12" ht="13.5">
      <c r="B585" s="127" t="s">
        <v>2056</v>
      </c>
      <c r="C585" s="200">
        <v>0.155525247653881</v>
      </c>
      <c r="D585" s="200">
        <v>0.24102742944800035</v>
      </c>
      <c r="E585" s="200">
        <v>0.2027704149405557</v>
      </c>
      <c r="F585" s="200">
        <v>0.23653566541845583</v>
      </c>
      <c r="G585" s="200">
        <v>0.23720325896309347</v>
      </c>
      <c r="H585" s="200">
        <v>0.3106894702277779</v>
      </c>
      <c r="I585" s="200">
        <v>0.2600344032414638</v>
      </c>
      <c r="J585" s="201">
        <v>0.23482655569903257</v>
      </c>
      <c r="L585" s="145"/>
    </row>
    <row r="586" spans="2:12" ht="13.5">
      <c r="B586" s="127" t="s">
        <v>2057</v>
      </c>
      <c r="C586" s="200">
        <v>-0.07283067111667117</v>
      </c>
      <c r="D586" s="200">
        <v>0.036892105065556936</v>
      </c>
      <c r="E586" s="200">
        <v>-0.23899373992596853</v>
      </c>
      <c r="F586" s="200">
        <v>-0.03868021744555097</v>
      </c>
      <c r="G586" s="200">
        <v>0.13755189072595372</v>
      </c>
      <c r="H586" s="200">
        <v>-0.07121452725145218</v>
      </c>
      <c r="I586" s="200">
        <v>0.1364042730143733</v>
      </c>
      <c r="J586" s="201">
        <v>-0.01583869813339413</v>
      </c>
      <c r="L586" s="145"/>
    </row>
    <row r="587" spans="2:12" ht="13.5">
      <c r="B587" s="127" t="s">
        <v>551</v>
      </c>
      <c r="C587" s="200">
        <v>0.05444559929023741</v>
      </c>
      <c r="D587" s="200">
        <v>0.0843778295784268</v>
      </c>
      <c r="E587" s="200">
        <v>0.07098498106454017</v>
      </c>
      <c r="F587" s="200">
        <v>0.0828053724491307</v>
      </c>
      <c r="G587" s="200">
        <v>0.08303908068087056</v>
      </c>
      <c r="H587" s="200">
        <v>0.10876481249760363</v>
      </c>
      <c r="I587" s="200">
        <v>0.09103170793251879</v>
      </c>
      <c r="J587" s="201">
        <v>0.08220705478476116</v>
      </c>
      <c r="L587" s="145"/>
    </row>
    <row r="588" spans="2:12" ht="13.5">
      <c r="B588" s="127" t="s">
        <v>581</v>
      </c>
      <c r="C588" s="200">
        <v>0.08543831110266702</v>
      </c>
      <c r="D588" s="200">
        <v>0.13240921851662135</v>
      </c>
      <c r="E588" s="200">
        <v>0.11139260059346233</v>
      </c>
      <c r="F588" s="200">
        <v>0.12994165303548436</v>
      </c>
      <c r="G588" s="200">
        <v>0.13030839776547073</v>
      </c>
      <c r="H588" s="200">
        <v>0.17067829187913391</v>
      </c>
      <c r="I588" s="200">
        <v>0.14285076266834767</v>
      </c>
      <c r="J588" s="201">
        <v>0.1290027479373125</v>
      </c>
      <c r="L588" s="145"/>
    </row>
    <row r="589" spans="2:12" ht="13.5">
      <c r="B589" s="127" t="s">
        <v>2058</v>
      </c>
      <c r="C589" s="200">
        <v>-0.06624700155267968</v>
      </c>
      <c r="D589" s="200">
        <v>0.10820141179628481</v>
      </c>
      <c r="E589" s="200">
        <v>-0.2891808591261046</v>
      </c>
      <c r="F589" s="200">
        <v>0.0007456303681372634</v>
      </c>
      <c r="G589" s="200">
        <v>0.2490398934973535</v>
      </c>
      <c r="H589" s="200">
        <v>-0.027755615874492736</v>
      </c>
      <c r="I589" s="200">
        <v>0.25275288558017783</v>
      </c>
      <c r="J589" s="201">
        <v>0.03250804924123949</v>
      </c>
      <c r="L589" s="145"/>
    </row>
    <row r="590" spans="2:12" ht="13.5">
      <c r="B590" s="127" t="s">
        <v>2059</v>
      </c>
      <c r="C590" s="200">
        <v>0.1539409823842121</v>
      </c>
      <c r="D590" s="200">
        <v>0.23857219217127318</v>
      </c>
      <c r="E590" s="200">
        <v>0.20070488454627794</v>
      </c>
      <c r="F590" s="200">
        <v>0.23412618370784347</v>
      </c>
      <c r="G590" s="200">
        <v>0.2347869767793555</v>
      </c>
      <c r="H590" s="200">
        <v>0.30752461728744296</v>
      </c>
      <c r="I590" s="200">
        <v>0.25738555052983625</v>
      </c>
      <c r="J590" s="201">
        <v>0.23243448391517735</v>
      </c>
      <c r="L590" s="145"/>
    </row>
    <row r="591" spans="2:12" ht="13.5">
      <c r="B591" s="127" t="s">
        <v>2060</v>
      </c>
      <c r="C591" s="200">
        <v>0.15382348566378282</v>
      </c>
      <c r="D591" s="200">
        <v>0.23839009998417907</v>
      </c>
      <c r="E591" s="200">
        <v>0.20055169489305436</v>
      </c>
      <c r="F591" s="200">
        <v>0.23394748497326187</v>
      </c>
      <c r="G591" s="200">
        <v>0.2346077736890294</v>
      </c>
      <c r="H591" s="200">
        <v>0.3072898965949871</v>
      </c>
      <c r="I591" s="200">
        <v>0.25718909889230107</v>
      </c>
      <c r="J591" s="201">
        <v>0.23225707638437082</v>
      </c>
      <c r="L591" s="145"/>
    </row>
    <row r="592" spans="2:12" ht="13.5">
      <c r="B592" s="127" t="s">
        <v>489</v>
      </c>
      <c r="C592" s="200">
        <v>0.1535153890379202</v>
      </c>
      <c r="D592" s="200">
        <v>0.23791262292580115</v>
      </c>
      <c r="E592" s="200">
        <v>0.200150005253524</v>
      </c>
      <c r="F592" s="200">
        <v>0.23347890613149225</v>
      </c>
      <c r="G592" s="200">
        <v>0.234137872339682</v>
      </c>
      <c r="H592" s="200">
        <v>0.30667441853652266</v>
      </c>
      <c r="I592" s="200">
        <v>0.25667396888315175</v>
      </c>
      <c r="J592" s="201">
        <v>0.23179188330115627</v>
      </c>
      <c r="L592" s="145"/>
    </row>
    <row r="593" spans="2:12" ht="13.5">
      <c r="B593" s="127" t="s">
        <v>2061</v>
      </c>
      <c r="C593" s="200">
        <v>0.08046345534450661</v>
      </c>
      <c r="D593" s="200">
        <v>0.12469936617205209</v>
      </c>
      <c r="E593" s="200">
        <v>0.10490649250767702</v>
      </c>
      <c r="F593" s="200">
        <v>0.12237548075883829</v>
      </c>
      <c r="G593" s="200">
        <v>0.12272087087508991</v>
      </c>
      <c r="H593" s="200">
        <v>0.16074012863375362</v>
      </c>
      <c r="I593" s="200">
        <v>0.1345329257396159</v>
      </c>
      <c r="J593" s="201">
        <v>0.12149124571879051</v>
      </c>
      <c r="L593" s="145"/>
    </row>
    <row r="594" spans="2:12" ht="13.5">
      <c r="B594" s="127" t="s">
        <v>2062</v>
      </c>
      <c r="C594" s="200">
        <v>0.05883497210515397</v>
      </c>
      <c r="D594" s="200">
        <v>0.09118032153666335</v>
      </c>
      <c r="E594" s="200">
        <v>0.07670774929950987</v>
      </c>
      <c r="F594" s="200">
        <v>0.08948109382047076</v>
      </c>
      <c r="G594" s="200">
        <v>0.08973364347506932</v>
      </c>
      <c r="H594" s="200">
        <v>0.11753336895432505</v>
      </c>
      <c r="I594" s="200">
        <v>0.09837063172623793</v>
      </c>
      <c r="J594" s="201">
        <v>0.08883454013106147</v>
      </c>
      <c r="L594" s="145"/>
    </row>
    <row r="595" spans="2:12" ht="13.5">
      <c r="B595" s="127" t="s">
        <v>487</v>
      </c>
      <c r="C595" s="200">
        <v>0.15277623589101608</v>
      </c>
      <c r="D595" s="200">
        <v>0.2367671099904147</v>
      </c>
      <c r="E595" s="200">
        <v>0.1991863135535377</v>
      </c>
      <c r="F595" s="200">
        <v>0.2323547408651671</v>
      </c>
      <c r="G595" s="200">
        <v>0.2330105342517294</v>
      </c>
      <c r="H595" s="200">
        <v>0.30519782805945805</v>
      </c>
      <c r="I595" s="200">
        <v>0.2554381229330009</v>
      </c>
      <c r="J595" s="201">
        <v>0.2306758407920463</v>
      </c>
      <c r="L595" s="145"/>
    </row>
    <row r="596" spans="2:12" ht="13.5">
      <c r="B596" s="127" t="s">
        <v>2063</v>
      </c>
      <c r="C596" s="200">
        <v>0.13400621535614501</v>
      </c>
      <c r="D596" s="200">
        <v>0.2076780079413735</v>
      </c>
      <c r="E596" s="200">
        <v>0.17471437147524083</v>
      </c>
      <c r="F596" s="200">
        <v>0.20380774052851133</v>
      </c>
      <c r="G596" s="200">
        <v>0.20438296343066154</v>
      </c>
      <c r="H596" s="200">
        <v>0.2677013583600698</v>
      </c>
      <c r="I596" s="200">
        <v>0.22405510852059193</v>
      </c>
      <c r="J596" s="201">
        <v>0.2023351093732277</v>
      </c>
      <c r="L596" s="145"/>
    </row>
    <row r="597" spans="2:12" ht="13.5">
      <c r="B597" s="127" t="s">
        <v>2064</v>
      </c>
      <c r="C597" s="200">
        <v>1.9749413708737318</v>
      </c>
      <c r="D597" s="200">
        <v>1.8712303012189562</v>
      </c>
      <c r="E597" s="200">
        <v>1.8759795840325637</v>
      </c>
      <c r="F597" s="200">
        <v>2.051588021644025</v>
      </c>
      <c r="G597" s="200">
        <v>2.0466132790658036</v>
      </c>
      <c r="H597" s="200">
        <v>1.843885727337585</v>
      </c>
      <c r="I597" s="200">
        <v>1.5077151454218183</v>
      </c>
      <c r="J597" s="201">
        <v>1.881707632799212</v>
      </c>
      <c r="L597" s="145"/>
    </row>
    <row r="598" spans="2:12" ht="13.5">
      <c r="B598" s="127" t="s">
        <v>2065</v>
      </c>
      <c r="C598" s="200">
        <v>0.7054331012428304</v>
      </c>
      <c r="D598" s="200">
        <v>0.7148828726218938</v>
      </c>
      <c r="E598" s="200">
        <v>0.6924370202571496</v>
      </c>
      <c r="F598" s="200">
        <v>0.7483098342879655</v>
      </c>
      <c r="G598" s="200">
        <v>0.7688666632405924</v>
      </c>
      <c r="H598" s="200">
        <v>0.7222562605913753</v>
      </c>
      <c r="I598" s="200">
        <v>0.6166732271684092</v>
      </c>
      <c r="J598" s="201">
        <v>0.7098369970586021</v>
      </c>
      <c r="L598" s="145"/>
    </row>
    <row r="599" spans="2:12" ht="13.5">
      <c r="B599" s="127" t="s">
        <v>2066</v>
      </c>
      <c r="C599" s="200">
        <v>0.09903319388168634</v>
      </c>
      <c r="D599" s="200">
        <v>0.15347807839181177</v>
      </c>
      <c r="E599" s="200">
        <v>0.12911731129962892</v>
      </c>
      <c r="F599" s="200">
        <v>0.15061787566126453</v>
      </c>
      <c r="G599" s="200">
        <v>0.15104297654962576</v>
      </c>
      <c r="H599" s="200">
        <v>0.19783649925792696</v>
      </c>
      <c r="I599" s="200">
        <v>0.16558107355939555</v>
      </c>
      <c r="J599" s="201">
        <v>0.14952957265733424</v>
      </c>
      <c r="L599" s="145"/>
    </row>
    <row r="600" spans="2:12" ht="13.5">
      <c r="B600" s="127" t="s">
        <v>2067</v>
      </c>
      <c r="C600" s="200">
        <v>0.014839820940332284</v>
      </c>
      <c r="D600" s="200">
        <v>0.022998220216160773</v>
      </c>
      <c r="E600" s="200">
        <v>0.01934783384117399</v>
      </c>
      <c r="F600" s="200">
        <v>0.022569627592710913</v>
      </c>
      <c r="G600" s="200">
        <v>0.022633327659502593</v>
      </c>
      <c r="H600" s="200">
        <v>0.02964519379186385</v>
      </c>
      <c r="I600" s="200">
        <v>0.024811816992038004</v>
      </c>
      <c r="J600" s="201">
        <v>0.02240654871911177</v>
      </c>
      <c r="L600" s="145"/>
    </row>
    <row r="601" spans="2:12" ht="13.5">
      <c r="B601" s="127" t="s">
        <v>531</v>
      </c>
      <c r="C601" s="200">
        <v>0.7776621534244903</v>
      </c>
      <c r="D601" s="200">
        <v>0.87500560713834</v>
      </c>
      <c r="E601" s="200">
        <v>0.3960898755530473</v>
      </c>
      <c r="F601" s="200">
        <v>0.815889767999661</v>
      </c>
      <c r="G601" s="200">
        <v>1.179850871620527</v>
      </c>
      <c r="H601" s="200">
        <v>0.7017691099120078</v>
      </c>
      <c r="I601" s="200">
        <v>0.8302518256986363</v>
      </c>
      <c r="J601" s="201">
        <v>0.7966456016209585</v>
      </c>
      <c r="L601" s="145"/>
    </row>
    <row r="602" spans="2:12" ht="13.5">
      <c r="B602" s="127" t="s">
        <v>520</v>
      </c>
      <c r="C602" s="200">
        <v>0.8598074836758091</v>
      </c>
      <c r="D602" s="200">
        <v>0.9587094805517702</v>
      </c>
      <c r="E602" s="200">
        <v>0.42160601458103203</v>
      </c>
      <c r="F602" s="200">
        <v>0.8923806721272557</v>
      </c>
      <c r="G602" s="200">
        <v>1.3043155043244252</v>
      </c>
      <c r="H602" s="200">
        <v>0.7533934805775664</v>
      </c>
      <c r="I602" s="200">
        <v>0.9055348011009656</v>
      </c>
      <c r="J602" s="201">
        <v>0.870821062419832</v>
      </c>
      <c r="L602" s="145"/>
    </row>
    <row r="603" spans="2:12" ht="13.5">
      <c r="B603" s="127" t="s">
        <v>2068</v>
      </c>
      <c r="C603" s="200">
        <v>0.12760521457486523</v>
      </c>
      <c r="D603" s="200">
        <v>0.19775796738538592</v>
      </c>
      <c r="E603" s="200">
        <v>0.16636888671289887</v>
      </c>
      <c r="F603" s="200">
        <v>0.1940725688957126</v>
      </c>
      <c r="G603" s="200">
        <v>0.19462031544360345</v>
      </c>
      <c r="H603" s="200">
        <v>0.25491421561853056</v>
      </c>
      <c r="I603" s="200">
        <v>0.21335279205804233</v>
      </c>
      <c r="J603" s="201">
        <v>0.19267028009843412</v>
      </c>
      <c r="L603" s="145"/>
    </row>
    <row r="604" spans="2:12" ht="13.5">
      <c r="B604" s="127" t="s">
        <v>2069</v>
      </c>
      <c r="C604" s="200">
        <v>0.1547437560812676</v>
      </c>
      <c r="D604" s="200">
        <v>0.23981630194475734</v>
      </c>
      <c r="E604" s="200">
        <v>0.20175152332751017</v>
      </c>
      <c r="F604" s="200">
        <v>0.2353471083710598</v>
      </c>
      <c r="G604" s="200">
        <v>0.23601134735599133</v>
      </c>
      <c r="H604" s="200">
        <v>0.30912830118065904</v>
      </c>
      <c r="I604" s="200">
        <v>0.2587277684809456</v>
      </c>
      <c r="J604" s="201">
        <v>0.2336465866774558</v>
      </c>
      <c r="L604" s="145"/>
    </row>
    <row r="605" spans="2:12" ht="13.5">
      <c r="B605" s="127" t="s">
        <v>2070</v>
      </c>
      <c r="C605" s="200">
        <v>0.15069913343613456</v>
      </c>
      <c r="D605" s="200">
        <v>0.2335480913876321</v>
      </c>
      <c r="E605" s="200">
        <v>0.19647823282064164</v>
      </c>
      <c r="F605" s="200">
        <v>0.22919571158394644</v>
      </c>
      <c r="G605" s="200">
        <v>0.22984258898926876</v>
      </c>
      <c r="H605" s="200">
        <v>0.30104844478535375</v>
      </c>
      <c r="I605" s="200">
        <v>0.25196525852368956</v>
      </c>
      <c r="J605" s="201">
        <v>0.2275396373609524</v>
      </c>
      <c r="L605" s="145"/>
    </row>
    <row r="606" spans="2:12" ht="13.5">
      <c r="B606" s="127" t="s">
        <v>2071</v>
      </c>
      <c r="C606" s="200">
        <v>0.31103891441644277</v>
      </c>
      <c r="D606" s="200">
        <v>0.37448519245216183</v>
      </c>
      <c r="E606" s="200">
        <v>0.34091850627243464</v>
      </c>
      <c r="F606" s="200">
        <v>0.3807947908299288</v>
      </c>
      <c r="G606" s="200">
        <v>0.3871124521257587</v>
      </c>
      <c r="H606" s="200">
        <v>0.42608482305461026</v>
      </c>
      <c r="I606" s="200">
        <v>0.3600761089704097</v>
      </c>
      <c r="J606" s="201">
        <v>0.3686443983031067</v>
      </c>
      <c r="L606" s="145"/>
    </row>
    <row r="607" spans="2:12" ht="13.5">
      <c r="B607" s="127" t="s">
        <v>2072</v>
      </c>
      <c r="C607" s="200">
        <v>1.9717748990076147</v>
      </c>
      <c r="D607" s="200">
        <v>1.8092468024702497</v>
      </c>
      <c r="E607" s="200">
        <v>1.821950510348373</v>
      </c>
      <c r="F607" s="200">
        <v>1.9295449969684626</v>
      </c>
      <c r="G607" s="200">
        <v>1.9957569838379037</v>
      </c>
      <c r="H607" s="200">
        <v>1.6757556024731732</v>
      </c>
      <c r="I607" s="200">
        <v>1.4426467640195086</v>
      </c>
      <c r="J607" s="201">
        <v>1.8066680798750412</v>
      </c>
      <c r="L607" s="145"/>
    </row>
    <row r="608" spans="2:12" ht="13.5">
      <c r="B608" s="127" t="s">
        <v>557</v>
      </c>
      <c r="C608" s="200">
        <v>0.12373531924156811</v>
      </c>
      <c r="D608" s="200">
        <v>0.1917605429254472</v>
      </c>
      <c r="E608" s="200">
        <v>0.16132340185210306</v>
      </c>
      <c r="F608" s="200">
        <v>0.18818691186208195</v>
      </c>
      <c r="G608" s="200">
        <v>0.18871804684894392</v>
      </c>
      <c r="H608" s="200">
        <v>0.24718340824753188</v>
      </c>
      <c r="I608" s="200">
        <v>0.2068824218848319</v>
      </c>
      <c r="J608" s="201">
        <v>0.1868271504089297</v>
      </c>
      <c r="L608" s="145"/>
    </row>
    <row r="609" spans="2:12" ht="13.5">
      <c r="B609" s="127" t="s">
        <v>2073</v>
      </c>
      <c r="C609" s="200">
        <v>1.0655194187222787</v>
      </c>
      <c r="D609" s="200">
        <v>1.0089871959122567</v>
      </c>
      <c r="E609" s="200">
        <v>1.0033560021852417</v>
      </c>
      <c r="F609" s="200">
        <v>1.0695447122683601</v>
      </c>
      <c r="G609" s="200">
        <v>1.1038749110202621</v>
      </c>
      <c r="H609" s="200">
        <v>0.9623752050127424</v>
      </c>
      <c r="I609" s="200">
        <v>0.8261354679160188</v>
      </c>
      <c r="J609" s="201">
        <v>1.0056847018624515</v>
      </c>
      <c r="L609" s="145"/>
    </row>
    <row r="610" spans="2:12" ht="13.5">
      <c r="B610" s="127" t="s">
        <v>2074</v>
      </c>
      <c r="C610" s="200">
        <v>-0.024278716763297657</v>
      </c>
      <c r="D610" s="200">
        <v>0.13333021536152942</v>
      </c>
      <c r="E610" s="200">
        <v>-0.19607679129215072</v>
      </c>
      <c r="F610" s="200">
        <v>0.0453631556573587</v>
      </c>
      <c r="G610" s="200">
        <v>0.24678787946941436</v>
      </c>
      <c r="H610" s="200">
        <v>0.036288293442513934</v>
      </c>
      <c r="I610" s="200">
        <v>0.2541183373594654</v>
      </c>
      <c r="J610" s="201">
        <v>0.07079033903354763</v>
      </c>
      <c r="L610" s="145"/>
    </row>
    <row r="611" spans="2:12" ht="13.5">
      <c r="B611" s="127" t="s">
        <v>2075</v>
      </c>
      <c r="C611" s="200">
        <v>0.155525247653881</v>
      </c>
      <c r="D611" s="200">
        <v>0.24102742944800035</v>
      </c>
      <c r="E611" s="200">
        <v>0.2027704149405557</v>
      </c>
      <c r="F611" s="200">
        <v>0.23653566541845583</v>
      </c>
      <c r="G611" s="200">
        <v>0.23720325896309347</v>
      </c>
      <c r="H611" s="200">
        <v>0.3106894702277779</v>
      </c>
      <c r="I611" s="200">
        <v>0.2600344032414638</v>
      </c>
      <c r="J611" s="201">
        <v>0.23482655569903257</v>
      </c>
      <c r="L611" s="145"/>
    </row>
    <row r="612" spans="2:12" ht="13.5">
      <c r="B612" s="127" t="s">
        <v>2076</v>
      </c>
      <c r="C612" s="200">
        <v>0.5781740987064039</v>
      </c>
      <c r="D612" s="200">
        <v>0.6167102672631924</v>
      </c>
      <c r="E612" s="200">
        <v>0.5860189759320071</v>
      </c>
      <c r="F612" s="200">
        <v>0.639728865328728</v>
      </c>
      <c r="G612" s="200">
        <v>0.6551508220132526</v>
      </c>
      <c r="H612" s="200">
        <v>0.6478667694116722</v>
      </c>
      <c r="I612" s="200">
        <v>0.5512253369202995</v>
      </c>
      <c r="J612" s="201">
        <v>0.6106964479393652</v>
      </c>
      <c r="L612" s="145"/>
    </row>
    <row r="613" spans="2:12" ht="13.5">
      <c r="B613" s="127" t="s">
        <v>2077</v>
      </c>
      <c r="C613" s="200">
        <v>0.12809475503398976</v>
      </c>
      <c r="D613" s="200">
        <v>0.19851663956404192</v>
      </c>
      <c r="E613" s="200">
        <v>0.1670071388521771</v>
      </c>
      <c r="F613" s="200">
        <v>0.1948171025325017</v>
      </c>
      <c r="G613" s="200">
        <v>0.19536695043728014</v>
      </c>
      <c r="H613" s="200">
        <v>0.2558921601529058</v>
      </c>
      <c r="I613" s="200">
        <v>0.21417129171048657</v>
      </c>
      <c r="J613" s="201">
        <v>0.19340943404048327</v>
      </c>
      <c r="L613" s="145"/>
    </row>
    <row r="614" spans="2:12" ht="13.5">
      <c r="B614" s="127" t="s">
        <v>2078</v>
      </c>
      <c r="C614" s="200">
        <v>0.3129508385271546</v>
      </c>
      <c r="D614" s="200">
        <v>0.42816153339314994</v>
      </c>
      <c r="E614" s="200">
        <v>0.017109904325617337</v>
      </c>
      <c r="F614" s="200">
        <v>0.3495628503089063</v>
      </c>
      <c r="G614" s="200">
        <v>0.6411045284042544</v>
      </c>
      <c r="H614" s="200">
        <v>0.26925667387799523</v>
      </c>
      <c r="I614" s="200">
        <v>0.4725311123424038</v>
      </c>
      <c r="J614" s="201">
        <v>0.35581106302564025</v>
      </c>
      <c r="L614" s="145"/>
    </row>
    <row r="615" spans="2:12" ht="13.5">
      <c r="B615" s="127" t="s">
        <v>2079</v>
      </c>
      <c r="C615" s="200">
        <v>0.5244190889305365</v>
      </c>
      <c r="D615" s="200">
        <v>0.590062974369955</v>
      </c>
      <c r="E615" s="200">
        <v>0.2671045398794858</v>
      </c>
      <c r="F615" s="200">
        <v>0.5501980094029022</v>
      </c>
      <c r="G615" s="200">
        <v>0.7956364038605798</v>
      </c>
      <c r="H615" s="200">
        <v>0.47324035976168</v>
      </c>
      <c r="I615" s="200">
        <v>0.5598831113208725</v>
      </c>
      <c r="J615" s="201">
        <v>0.5372206410751446</v>
      </c>
      <c r="L615" s="145"/>
    </row>
    <row r="616" spans="2:12" ht="13.5">
      <c r="B616" s="127" t="s">
        <v>2080</v>
      </c>
      <c r="C616" s="200">
        <v>0.023179828692262726</v>
      </c>
      <c r="D616" s="200">
        <v>0.03592326396531328</v>
      </c>
      <c r="E616" s="200">
        <v>0.030221353465652703</v>
      </c>
      <c r="F616" s="200">
        <v>0.0352538014677346</v>
      </c>
      <c r="G616" s="200">
        <v>0.03535330109389948</v>
      </c>
      <c r="H616" s="200">
        <v>0.04630584940393141</v>
      </c>
      <c r="I616" s="200">
        <v>0.03875610559801919</v>
      </c>
      <c r="J616" s="201">
        <v>0.03499907195525905</v>
      </c>
      <c r="L616" s="145"/>
    </row>
    <row r="617" spans="2:12" ht="13.5">
      <c r="B617" s="127" t="s">
        <v>2081</v>
      </c>
      <c r="C617" s="200">
        <v>0.018313076546581982</v>
      </c>
      <c r="D617" s="200">
        <v>0.02838094670731728</v>
      </c>
      <c r="E617" s="200">
        <v>0.023876188504470923</v>
      </c>
      <c r="F617" s="200">
        <v>0.027852042109876636</v>
      </c>
      <c r="G617" s="200">
        <v>0.027930651158049713</v>
      </c>
      <c r="H617" s="200">
        <v>0.03658364243959022</v>
      </c>
      <c r="I617" s="200">
        <v>0.030619015260490146</v>
      </c>
      <c r="J617" s="201">
        <v>0.027650794675196703</v>
      </c>
      <c r="L617" s="145"/>
    </row>
    <row r="618" spans="2:12" ht="13.5">
      <c r="B618" s="127" t="s">
        <v>2082</v>
      </c>
      <c r="C618" s="200">
        <v>0.39722954788767434</v>
      </c>
      <c r="D618" s="200">
        <v>0.5454064466745057</v>
      </c>
      <c r="E618" s="200">
        <v>0.03505718673838098</v>
      </c>
      <c r="F618" s="200">
        <v>0.4480145788298264</v>
      </c>
      <c r="G618" s="200">
        <v>0.8081665576326639</v>
      </c>
      <c r="H618" s="200">
        <v>0.3539139123393595</v>
      </c>
      <c r="I618" s="200">
        <v>0.6015159448423238</v>
      </c>
      <c r="J618" s="201">
        <v>0.45561488213496215</v>
      </c>
      <c r="L618" s="145"/>
    </row>
    <row r="619" spans="2:12" ht="13.5">
      <c r="B619" s="127" t="s">
        <v>2083</v>
      </c>
      <c r="C619" s="200">
        <v>0.014727610574053777</v>
      </c>
      <c r="D619" s="200">
        <v>0.022824320630405303</v>
      </c>
      <c r="E619" s="200">
        <v>0.019201536420824845</v>
      </c>
      <c r="F619" s="200">
        <v>0.02239896878293616</v>
      </c>
      <c r="G619" s="200">
        <v>0.022462187185706733</v>
      </c>
      <c r="H619" s="200">
        <v>0.02942103353634881</v>
      </c>
      <c r="I619" s="200">
        <v>0.024624204009111438</v>
      </c>
      <c r="J619" s="201">
        <v>0.022237123019912437</v>
      </c>
      <c r="L619" s="145"/>
    </row>
    <row r="620" spans="2:12" ht="13.5">
      <c r="B620" s="127" t="s">
        <v>2084</v>
      </c>
      <c r="C620" s="200">
        <v>1.9717748990076147</v>
      </c>
      <c r="D620" s="200">
        <v>1.8092468024702497</v>
      </c>
      <c r="E620" s="200">
        <v>1.821950510348373</v>
      </c>
      <c r="F620" s="200">
        <v>1.9295449969684626</v>
      </c>
      <c r="G620" s="200">
        <v>1.9957569838379037</v>
      </c>
      <c r="H620" s="200">
        <v>1.6757556024731732</v>
      </c>
      <c r="I620" s="200">
        <v>1.4426467640195086</v>
      </c>
      <c r="J620" s="201">
        <v>1.8066680798750412</v>
      </c>
      <c r="L620" s="145"/>
    </row>
    <row r="621" spans="2:12" ht="13.5">
      <c r="B621" s="127" t="s">
        <v>2085</v>
      </c>
      <c r="C621" s="200">
        <v>0.07029011368547915</v>
      </c>
      <c r="D621" s="200">
        <v>0.1089330875390892</v>
      </c>
      <c r="E621" s="200">
        <v>0.09164271224915663</v>
      </c>
      <c r="F621" s="200">
        <v>0.10690302098045767</v>
      </c>
      <c r="G621" s="200">
        <v>0.10720474193481168</v>
      </c>
      <c r="H621" s="200">
        <v>0.1404170609764455</v>
      </c>
      <c r="I621" s="200">
        <v>0.11752334776315725</v>
      </c>
      <c r="J621" s="201">
        <v>0.10613058358979957</v>
      </c>
      <c r="L621" s="145"/>
    </row>
    <row r="622" spans="2:12" ht="13.5">
      <c r="B622" s="127" t="s">
        <v>2086</v>
      </c>
      <c r="C622" s="200">
        <v>2.4738364785728257</v>
      </c>
      <c r="D622" s="200">
        <v>2.2441054757706773</v>
      </c>
      <c r="E622" s="200">
        <v>2.2703532923791556</v>
      </c>
      <c r="F622" s="200">
        <v>2.3987057526965154</v>
      </c>
      <c r="G622" s="200">
        <v>2.4829730386874274</v>
      </c>
      <c r="H622" s="200">
        <v>2.0555659289765718</v>
      </c>
      <c r="I622" s="200">
        <v>1.7715756452916749</v>
      </c>
      <c r="J622" s="201">
        <v>2.2424450874821216</v>
      </c>
      <c r="L622" s="145"/>
    </row>
    <row r="623" spans="2:12" ht="13.5">
      <c r="B623" s="127" t="s">
        <v>462</v>
      </c>
      <c r="C623" s="200">
        <v>0.07419910470166143</v>
      </c>
      <c r="D623" s="200">
        <v>0.11499110108080386</v>
      </c>
      <c r="E623" s="200">
        <v>0.09673916920586995</v>
      </c>
      <c r="F623" s="200">
        <v>0.11284813796355456</v>
      </c>
      <c r="G623" s="200">
        <v>0.11316663829751299</v>
      </c>
      <c r="H623" s="200">
        <v>0.14822596895931925</v>
      </c>
      <c r="I623" s="200">
        <v>0.12405908496019</v>
      </c>
      <c r="J623" s="201">
        <v>0.11203274359555886</v>
      </c>
      <c r="L623" s="145"/>
    </row>
    <row r="624" spans="2:12" ht="13.5">
      <c r="B624" s="127" t="s">
        <v>497</v>
      </c>
      <c r="C624" s="200">
        <v>1.6215105701903965</v>
      </c>
      <c r="D624" s="200">
        <v>1.5042365235928852</v>
      </c>
      <c r="E624" s="200">
        <v>1.508142080536752</v>
      </c>
      <c r="F624" s="200">
        <v>1.6008355957426967</v>
      </c>
      <c r="G624" s="200">
        <v>1.6545267867068771</v>
      </c>
      <c r="H624" s="200">
        <v>1.4078203270120762</v>
      </c>
      <c r="I624" s="200">
        <v>1.2107440563416314</v>
      </c>
      <c r="J624" s="201">
        <v>1.5011165628747594</v>
      </c>
      <c r="L624" s="145"/>
    </row>
    <row r="625" spans="2:12" ht="13.5">
      <c r="B625" s="127" t="s">
        <v>2087</v>
      </c>
      <c r="C625" s="200">
        <v>0.6547380018408344</v>
      </c>
      <c r="D625" s="200">
        <v>0.6729271955942875</v>
      </c>
      <c r="E625" s="200">
        <v>0.6483336522394537</v>
      </c>
      <c r="F625" s="200">
        <v>0.7026127486241739</v>
      </c>
      <c r="G625" s="200">
        <v>0.7212559562760503</v>
      </c>
      <c r="H625" s="200">
        <v>0.6874524550298816</v>
      </c>
      <c r="I625" s="200">
        <v>0.586365933497519</v>
      </c>
      <c r="J625" s="201">
        <v>0.6676694204431716</v>
      </c>
      <c r="L625" s="145"/>
    </row>
    <row r="626" spans="2:12" ht="13.5">
      <c r="B626" s="127" t="s">
        <v>538</v>
      </c>
      <c r="C626" s="200">
        <v>0.7392924622538581</v>
      </c>
      <c r="D626" s="200">
        <v>0.7689911924665994</v>
      </c>
      <c r="E626" s="200">
        <v>0.7521056935233239</v>
      </c>
      <c r="F626" s="200">
        <v>0.8647847172550313</v>
      </c>
      <c r="G626" s="200">
        <v>0.8215647063373042</v>
      </c>
      <c r="H626" s="200">
        <v>0.8470438774545396</v>
      </c>
      <c r="I626" s="200">
        <v>0.6523204042717988</v>
      </c>
      <c r="J626" s="201">
        <v>0.7780147219374935</v>
      </c>
      <c r="L626" s="145"/>
    </row>
    <row r="627" spans="2:12" ht="13.5">
      <c r="B627" s="127" t="s">
        <v>575</v>
      </c>
      <c r="C627" s="200">
        <v>0.05889453774915891</v>
      </c>
      <c r="D627" s="200">
        <v>0.09127263422720394</v>
      </c>
      <c r="E627" s="200">
        <v>0.07678540968284495</v>
      </c>
      <c r="F627" s="200">
        <v>0.08957168618057518</v>
      </c>
      <c r="G627" s="200">
        <v>0.08982449152124411</v>
      </c>
      <c r="H627" s="200">
        <v>0.11765236197094997</v>
      </c>
      <c r="I627" s="200">
        <v>0.09847022402347695</v>
      </c>
      <c r="J627" s="201">
        <v>0.088924477907922</v>
      </c>
      <c r="L627" s="145"/>
    </row>
    <row r="628" spans="2:12" ht="13.5">
      <c r="B628" s="127" t="s">
        <v>524</v>
      </c>
      <c r="C628" s="200">
        <v>-0.06624700155267968</v>
      </c>
      <c r="D628" s="200">
        <v>0.10820141179628481</v>
      </c>
      <c r="E628" s="200">
        <v>-0.2891808591261046</v>
      </c>
      <c r="F628" s="200">
        <v>0.0007456303681372634</v>
      </c>
      <c r="G628" s="200">
        <v>0.2490398934973535</v>
      </c>
      <c r="H628" s="200">
        <v>-0.027755615874492736</v>
      </c>
      <c r="I628" s="200">
        <v>0.25275288558017783</v>
      </c>
      <c r="J628" s="201">
        <v>0.03250804924123949</v>
      </c>
      <c r="L628" s="145"/>
    </row>
    <row r="629" spans="2:12" ht="13.5">
      <c r="B629" s="127" t="s">
        <v>2088</v>
      </c>
      <c r="C629" s="200">
        <v>0.15552188770642913</v>
      </c>
      <c r="D629" s="200">
        <v>0.2410222223224074</v>
      </c>
      <c r="E629" s="200">
        <v>0.20276603431458487</v>
      </c>
      <c r="F629" s="200">
        <v>0.23653055533235542</v>
      </c>
      <c r="G629" s="200">
        <v>0.23719813445438798</v>
      </c>
      <c r="H629" s="200">
        <v>0.31068275813241353</v>
      </c>
      <c r="I629" s="200">
        <v>0.26002878549165304</v>
      </c>
      <c r="J629" s="201">
        <v>0.2348214825363188</v>
      </c>
      <c r="L629" s="145"/>
    </row>
    <row r="630" spans="2:12" ht="13.5">
      <c r="B630" s="127" t="s">
        <v>2089</v>
      </c>
      <c r="C630" s="200">
        <v>0.028959912535120532</v>
      </c>
      <c r="D630" s="200">
        <v>0.04488102980496904</v>
      </c>
      <c r="E630" s="200">
        <v>0.03775730030957487</v>
      </c>
      <c r="F630" s="200">
        <v>0.044044631243408766</v>
      </c>
      <c r="G630" s="200">
        <v>0.04416894193220925</v>
      </c>
      <c r="H630" s="200">
        <v>0.05785259962037331</v>
      </c>
      <c r="I630" s="200">
        <v>0.04842026415385769</v>
      </c>
      <c r="J630" s="201">
        <v>0.0437263827999305</v>
      </c>
      <c r="L630" s="145"/>
    </row>
    <row r="631" spans="2:12" ht="13.5">
      <c r="B631" s="127" t="s">
        <v>562</v>
      </c>
      <c r="C631" s="200">
        <v>0.04300408092184608</v>
      </c>
      <c r="D631" s="200">
        <v>0.06664617633938034</v>
      </c>
      <c r="E631" s="200">
        <v>0.05606777976053179</v>
      </c>
      <c r="F631" s="200">
        <v>0.06540416459709233</v>
      </c>
      <c r="G631" s="200">
        <v>0.06558876000683823</v>
      </c>
      <c r="H631" s="200">
        <v>0.0859083352754104</v>
      </c>
      <c r="I631" s="200">
        <v>0.07190176957214323</v>
      </c>
      <c r="J631" s="201">
        <v>0.06493158092474892</v>
      </c>
      <c r="L631" s="145"/>
    </row>
    <row r="632" spans="2:12" ht="13.5">
      <c r="B632" s="127" t="s">
        <v>2090</v>
      </c>
      <c r="C632" s="200">
        <v>0.07511892831366548</v>
      </c>
      <c r="D632" s="200">
        <v>0.1164166105983345</v>
      </c>
      <c r="E632" s="200">
        <v>0.09793841510511626</v>
      </c>
      <c r="F632" s="200">
        <v>0.11424708182260689</v>
      </c>
      <c r="G632" s="200">
        <v>0.11456953050781271</v>
      </c>
      <c r="H632" s="200">
        <v>0.15006348097121167</v>
      </c>
      <c r="I632" s="200">
        <v>0.12559700750101882</v>
      </c>
      <c r="J632" s="201">
        <v>0.11342157925996663</v>
      </c>
      <c r="L632" s="145"/>
    </row>
    <row r="633" spans="2:12" ht="13.5">
      <c r="B633" s="127" t="s">
        <v>2091</v>
      </c>
      <c r="C633" s="200">
        <v>0.5954199447274238</v>
      </c>
      <c r="D633" s="200">
        <v>0.6200790181824622</v>
      </c>
      <c r="E633" s="200">
        <v>0.5944722406242242</v>
      </c>
      <c r="F633" s="200">
        <v>0.6459208456384804</v>
      </c>
      <c r="G633" s="200">
        <v>0.6624989421410181</v>
      </c>
      <c r="H633" s="200">
        <v>0.6399091892476381</v>
      </c>
      <c r="I633" s="200">
        <v>0.545316725003396</v>
      </c>
      <c r="J633" s="201">
        <v>0.6148024150806632</v>
      </c>
      <c r="L633" s="145"/>
    </row>
    <row r="634" spans="2:12" ht="13.5">
      <c r="B634" s="127" t="s">
        <v>2092</v>
      </c>
      <c r="C634" s="200">
        <v>0.39041100652057537</v>
      </c>
      <c r="D634" s="200">
        <v>0.5341381285064308</v>
      </c>
      <c r="E634" s="200">
        <v>0.02134487001432143</v>
      </c>
      <c r="F634" s="200">
        <v>0.4360850569168857</v>
      </c>
      <c r="G634" s="200">
        <v>0.799787805002113</v>
      </c>
      <c r="H634" s="200">
        <v>0.3359018609945956</v>
      </c>
      <c r="I634" s="200">
        <v>0.5894898638077226</v>
      </c>
      <c r="J634" s="201">
        <v>0.4438797988232349</v>
      </c>
      <c r="L634" s="145"/>
    </row>
    <row r="635" spans="2:12" ht="13.5">
      <c r="B635" s="127" t="s">
        <v>2093</v>
      </c>
      <c r="C635" s="200">
        <v>0.014839820940332284</v>
      </c>
      <c r="D635" s="200">
        <v>0.022998220216160773</v>
      </c>
      <c r="E635" s="200">
        <v>0.01934783384117399</v>
      </c>
      <c r="F635" s="200">
        <v>0.022569627592710913</v>
      </c>
      <c r="G635" s="200">
        <v>0.022633327659502593</v>
      </c>
      <c r="H635" s="200">
        <v>0.02964519379186385</v>
      </c>
      <c r="I635" s="200">
        <v>0.024811816992038004</v>
      </c>
      <c r="J635" s="201">
        <v>0.02240654871911177</v>
      </c>
      <c r="L635" s="145"/>
    </row>
    <row r="636" spans="2:12" ht="13.5">
      <c r="B636" s="127" t="s">
        <v>533</v>
      </c>
      <c r="C636" s="200">
        <v>0.7776621534244903</v>
      </c>
      <c r="D636" s="200">
        <v>0.87500560713834</v>
      </c>
      <c r="E636" s="200">
        <v>0.3960898755530473</v>
      </c>
      <c r="F636" s="200">
        <v>0.815889767999661</v>
      </c>
      <c r="G636" s="200">
        <v>1.179850871620527</v>
      </c>
      <c r="H636" s="200">
        <v>0.7017691099120078</v>
      </c>
      <c r="I636" s="200">
        <v>0.8302518256986363</v>
      </c>
      <c r="J636" s="201">
        <v>0.7966456016209585</v>
      </c>
      <c r="L636" s="145"/>
    </row>
    <row r="637" spans="2:12" ht="13.5">
      <c r="B637" s="127" t="s">
        <v>2094</v>
      </c>
      <c r="C637" s="200">
        <v>0.6784295052763252</v>
      </c>
      <c r="D637" s="200">
        <v>0.6871788612015721</v>
      </c>
      <c r="E637" s="200">
        <v>0.6797863854379037</v>
      </c>
      <c r="F637" s="200">
        <v>0.7808399687398035</v>
      </c>
      <c r="G637" s="200">
        <v>0.7388993587702661</v>
      </c>
      <c r="H637" s="200">
        <v>0.7463747801107894</v>
      </c>
      <c r="I637" s="200">
        <v>0.5699447687436785</v>
      </c>
      <c r="J637" s="201">
        <v>0.6973505183257627</v>
      </c>
      <c r="L637" s="145"/>
    </row>
    <row r="638" spans="2:12" ht="13.5">
      <c r="B638" s="127" t="s">
        <v>522</v>
      </c>
      <c r="C638" s="200">
        <v>0.8598074836758091</v>
      </c>
      <c r="D638" s="200">
        <v>0.9587094805517702</v>
      </c>
      <c r="E638" s="200">
        <v>0.42160601458103203</v>
      </c>
      <c r="F638" s="200">
        <v>0.8923806721272557</v>
      </c>
      <c r="G638" s="200">
        <v>1.3043155043244252</v>
      </c>
      <c r="H638" s="200">
        <v>0.7533934805775664</v>
      </c>
      <c r="I638" s="200">
        <v>0.9055348011009656</v>
      </c>
      <c r="J638" s="201">
        <v>0.870821062419832</v>
      </c>
      <c r="L638" s="145"/>
    </row>
    <row r="639" spans="2:12" ht="13.5">
      <c r="B639" s="127" t="s">
        <v>555</v>
      </c>
      <c r="C639" s="200">
        <v>0.11772550880889614</v>
      </c>
      <c r="D639" s="200">
        <v>0.1824467550877298</v>
      </c>
      <c r="E639" s="200">
        <v>0.15348794250688486</v>
      </c>
      <c r="F639" s="200">
        <v>0.17904669488011352</v>
      </c>
      <c r="G639" s="200">
        <v>0.17955203270085707</v>
      </c>
      <c r="H639" s="200">
        <v>0.23517773812217946</v>
      </c>
      <c r="I639" s="200">
        <v>0.19683416609981574</v>
      </c>
      <c r="J639" s="201">
        <v>0.1777529768866395</v>
      </c>
      <c r="L639" s="145"/>
    </row>
    <row r="640" spans="2:12" ht="13.5">
      <c r="B640" s="127" t="s">
        <v>2095</v>
      </c>
      <c r="C640" s="200">
        <v>-0.04306938934873881</v>
      </c>
      <c r="D640" s="200">
        <v>0.12207916894331025</v>
      </c>
      <c r="E640" s="200">
        <v>-0.23776274686122723</v>
      </c>
      <c r="F640" s="200">
        <v>0.025386325212896146</v>
      </c>
      <c r="G640" s="200">
        <v>0.24779618510947546</v>
      </c>
      <c r="H640" s="200">
        <v>0.007613589744067239</v>
      </c>
      <c r="I640" s="200">
        <v>0.2535069767226282</v>
      </c>
      <c r="J640" s="201">
        <v>0.05365001564605875</v>
      </c>
      <c r="L640" s="145"/>
    </row>
    <row r="641" spans="2:12" ht="13.5">
      <c r="B641" s="127" t="s">
        <v>511</v>
      </c>
      <c r="C641" s="200">
        <v>0.1988365687706981</v>
      </c>
      <c r="D641" s="200">
        <v>0.3476672049291277</v>
      </c>
      <c r="E641" s="200">
        <v>-0.09724557186847821</v>
      </c>
      <c r="F641" s="200">
        <v>0.24469384816159587</v>
      </c>
      <c r="G641" s="200">
        <v>0.5418518781644354</v>
      </c>
      <c r="H641" s="200">
        <v>0.14783507048971575</v>
      </c>
      <c r="I641" s="200">
        <v>0.4487771026309863</v>
      </c>
      <c r="J641" s="201">
        <v>0.26177372875401156</v>
      </c>
      <c r="L641" s="145"/>
    </row>
    <row r="642" spans="2:12" ht="13.5">
      <c r="B642" s="127" t="s">
        <v>2096</v>
      </c>
      <c r="C642" s="200">
        <v>0.11989302985594094</v>
      </c>
      <c r="D642" s="200">
        <v>0.1858059011693121</v>
      </c>
      <c r="E642" s="200">
        <v>0.15631390902185083</v>
      </c>
      <c r="F642" s="200">
        <v>0.18234324023789522</v>
      </c>
      <c r="G642" s="200">
        <v>0.18285788216251062</v>
      </c>
      <c r="H642" s="200">
        <v>0.23950774868941938</v>
      </c>
      <c r="I642" s="200">
        <v>0.20045820817969695</v>
      </c>
      <c r="J642" s="201">
        <v>0.181025702759518</v>
      </c>
      <c r="L642" s="145"/>
    </row>
    <row r="643" spans="2:12" ht="13.5">
      <c r="B643" s="127" t="s">
        <v>2097</v>
      </c>
      <c r="C643" s="200">
        <v>0.013131003901937317</v>
      </c>
      <c r="D643" s="200">
        <v>0.02034995709249163</v>
      </c>
      <c r="E643" s="200">
        <v>0.01711991557607041</v>
      </c>
      <c r="F643" s="200">
        <v>0.01997071724630413</v>
      </c>
      <c r="G643" s="200">
        <v>0.02002708220036647</v>
      </c>
      <c r="H643" s="200">
        <v>0.0262315264395593</v>
      </c>
      <c r="I643" s="200">
        <v>0.021954716774992996</v>
      </c>
      <c r="J643" s="201">
        <v>0.01982641703310318</v>
      </c>
      <c r="L643" s="145"/>
    </row>
    <row r="644" spans="2:12" ht="13.5">
      <c r="B644" s="127" t="s">
        <v>2098</v>
      </c>
      <c r="C644" s="200">
        <v>0.6130325575962692</v>
      </c>
      <c r="D644" s="200">
        <v>0.6384210502088516</v>
      </c>
      <c r="E644" s="200">
        <v>0.6120568202610094</v>
      </c>
      <c r="F644" s="200">
        <v>0.6650272828663361</v>
      </c>
      <c r="G644" s="200">
        <v>0.6820957619944261</v>
      </c>
      <c r="H644" s="200">
        <v>0.6588378007616426</v>
      </c>
      <c r="I644" s="200">
        <v>0.5614472769834583</v>
      </c>
      <c r="J644" s="201">
        <v>0.6329883643817134</v>
      </c>
      <c r="L644" s="145"/>
    </row>
    <row r="645" spans="2:12" ht="13.5">
      <c r="B645" s="127" t="s">
        <v>2099</v>
      </c>
      <c r="C645" s="200">
        <v>0.010104468378474432</v>
      </c>
      <c r="D645" s="200">
        <v>0.015659541302402304</v>
      </c>
      <c r="E645" s="200">
        <v>0.013173984782308471</v>
      </c>
      <c r="F645" s="200">
        <v>0.015367711594462475</v>
      </c>
      <c r="G645" s="200">
        <v>0.015411085117174862</v>
      </c>
      <c r="H645" s="200">
        <v>0.020185480973662445</v>
      </c>
      <c r="I645" s="200">
        <v>0.016894423538976265</v>
      </c>
      <c r="J645" s="201">
        <v>0.015256670812494464</v>
      </c>
      <c r="L645" s="145"/>
    </row>
    <row r="646" spans="2:12" ht="13.5">
      <c r="B646" s="127" t="s">
        <v>2100</v>
      </c>
      <c r="C646" s="200">
        <v>0</v>
      </c>
      <c r="D646" s="200">
        <v>0</v>
      </c>
      <c r="E646" s="200">
        <v>0</v>
      </c>
      <c r="F646" s="200">
        <v>0</v>
      </c>
      <c r="G646" s="200">
        <v>0</v>
      </c>
      <c r="H646" s="200">
        <v>0</v>
      </c>
      <c r="I646" s="200">
        <v>0</v>
      </c>
      <c r="J646" s="201">
        <v>0</v>
      </c>
      <c r="L646" s="145"/>
    </row>
    <row r="647" spans="2:12" ht="13.5">
      <c r="B647" s="127" t="s">
        <v>2101</v>
      </c>
      <c r="C647" s="200">
        <v>0.7126260460312794</v>
      </c>
      <c r="D647" s="200">
        <v>0.8087294165827201</v>
      </c>
      <c r="E647" s="200">
        <v>0.3758767226745144</v>
      </c>
      <c r="F647" s="200">
        <v>0.7553235469528218</v>
      </c>
      <c r="G647" s="200">
        <v>1.0813096068098493</v>
      </c>
      <c r="H647" s="200">
        <v>0.6608811861699314</v>
      </c>
      <c r="I647" s="200">
        <v>0.7706400240541549</v>
      </c>
      <c r="J647" s="201">
        <v>0.7379123641821818</v>
      </c>
      <c r="L647" s="145"/>
    </row>
    <row r="648" spans="2:12" ht="13.5">
      <c r="B648" s="127" t="s">
        <v>2102</v>
      </c>
      <c r="C648" s="200">
        <v>0.7182998937428133</v>
      </c>
      <c r="D648" s="200">
        <v>0.7279220248357777</v>
      </c>
      <c r="E648" s="200">
        <v>0.7050667699006784</v>
      </c>
      <c r="F648" s="200">
        <v>0.7619586797228006</v>
      </c>
      <c r="G648" s="200">
        <v>0.7828904562815505</v>
      </c>
      <c r="H648" s="200">
        <v>0.7354299001901835</v>
      </c>
      <c r="I648" s="200">
        <v>0.6279210782265625</v>
      </c>
      <c r="J648" s="201">
        <v>0.7227841147000523</v>
      </c>
      <c r="L648" s="145"/>
    </row>
    <row r="649" spans="2:12" ht="13.5">
      <c r="B649" s="127" t="s">
        <v>2103</v>
      </c>
      <c r="C649" s="200">
        <v>0.15552188770642913</v>
      </c>
      <c r="D649" s="200">
        <v>0.2410222223224074</v>
      </c>
      <c r="E649" s="200">
        <v>0.20276603431458487</v>
      </c>
      <c r="F649" s="200">
        <v>0.23653055533235542</v>
      </c>
      <c r="G649" s="200">
        <v>0.23719813445438798</v>
      </c>
      <c r="H649" s="200">
        <v>0.31068275813241353</v>
      </c>
      <c r="I649" s="200">
        <v>0.26002878549165304</v>
      </c>
      <c r="J649" s="201">
        <v>0.2348214825363188</v>
      </c>
      <c r="L649" s="145"/>
    </row>
    <row r="650" spans="2:12" ht="13.5">
      <c r="B650" s="127" t="s">
        <v>2104</v>
      </c>
      <c r="C650" s="200">
        <v>0.15332117502311257</v>
      </c>
      <c r="D650" s="200">
        <v>0.2376116370379276</v>
      </c>
      <c r="E650" s="200">
        <v>0.19989679327049317</v>
      </c>
      <c r="F650" s="200">
        <v>0.23318352938772172</v>
      </c>
      <c r="G650" s="200">
        <v>0.23384166193048087</v>
      </c>
      <c r="H650" s="200">
        <v>0.3062864413412979</v>
      </c>
      <c r="I650" s="200">
        <v>0.2563492478092203</v>
      </c>
      <c r="J650" s="201">
        <v>0.23149864082860772</v>
      </c>
      <c r="L650" s="145"/>
    </row>
    <row r="651" spans="2:12" ht="13.5">
      <c r="B651" s="127" t="s">
        <v>2105</v>
      </c>
      <c r="C651" s="200">
        <v>0.13802786209265752</v>
      </c>
      <c r="D651" s="200">
        <v>0.21391061126251892</v>
      </c>
      <c r="E651" s="200">
        <v>0.17995770649517143</v>
      </c>
      <c r="F651" s="200">
        <v>0.20992419365267526</v>
      </c>
      <c r="G651" s="200">
        <v>0.21051667951013728</v>
      </c>
      <c r="H651" s="200">
        <v>0.27573531627274933</v>
      </c>
      <c r="I651" s="200">
        <v>0.2307792033216132</v>
      </c>
      <c r="J651" s="201">
        <v>0.2084073675153604</v>
      </c>
      <c r="L651" s="145"/>
    </row>
    <row r="652" spans="2:12" ht="13.5">
      <c r="B652" s="127" t="s">
        <v>2106</v>
      </c>
      <c r="C652" s="200">
        <v>0.09890971109629769</v>
      </c>
      <c r="D652" s="200">
        <v>0.15328670921675963</v>
      </c>
      <c r="E652" s="200">
        <v>0.12895631714588876</v>
      </c>
      <c r="F652" s="200">
        <v>0.15043007282378165</v>
      </c>
      <c r="G652" s="200">
        <v>0.1508546436611599</v>
      </c>
      <c r="H652" s="200">
        <v>0.19758982033117145</v>
      </c>
      <c r="I652" s="200">
        <v>0.165374613367925</v>
      </c>
      <c r="J652" s="201">
        <v>0.14934312680614056</v>
      </c>
      <c r="L652" s="145"/>
    </row>
    <row r="653" spans="2:12" ht="13.5">
      <c r="B653" s="127" t="s">
        <v>2107</v>
      </c>
      <c r="C653" s="200">
        <v>0.0659946658063484</v>
      </c>
      <c r="D653" s="200">
        <v>0.10227615706475977</v>
      </c>
      <c r="E653" s="200">
        <v>0.08604240129035173</v>
      </c>
      <c r="F653" s="200">
        <v>0.10037014842318875</v>
      </c>
      <c r="G653" s="200">
        <v>0.10065343112832799</v>
      </c>
      <c r="H653" s="200">
        <v>0.13183613636073171</v>
      </c>
      <c r="I653" s="200">
        <v>0.11034146416062886</v>
      </c>
      <c r="J653" s="201">
        <v>0.0996449148906196</v>
      </c>
      <c r="L653" s="145"/>
    </row>
    <row r="654" spans="2:12" ht="13.5">
      <c r="B654" s="127" t="s">
        <v>519</v>
      </c>
      <c r="C654" s="200">
        <v>-0.13376529708133558</v>
      </c>
      <c r="D654" s="200">
        <v>0.06775831278754288</v>
      </c>
      <c r="E654" s="200">
        <v>-0.438950625218924</v>
      </c>
      <c r="F654" s="200">
        <v>-0.07104247013577807</v>
      </c>
      <c r="G654" s="200">
        <v>0.25263627596649824</v>
      </c>
      <c r="H654" s="200">
        <v>-0.13079698770092527</v>
      </c>
      <c r="I654" s="200">
        <v>0.2505284905819665</v>
      </c>
      <c r="J654" s="201">
        <v>-0.029090328685850732</v>
      </c>
      <c r="L654" s="145"/>
    </row>
    <row r="655" spans="2:12" ht="13.5">
      <c r="B655" s="127" t="s">
        <v>2108</v>
      </c>
      <c r="C655" s="200">
        <v>-0.07076903119587885</v>
      </c>
      <c r="D655" s="200">
        <v>0.035847789045958894</v>
      </c>
      <c r="E655" s="200">
        <v>-0.23222847156449045</v>
      </c>
      <c r="F655" s="200">
        <v>-0.03758528478588994</v>
      </c>
      <c r="G655" s="200">
        <v>0.13365816759045218</v>
      </c>
      <c r="H655" s="200">
        <v>-0.06919863600576054</v>
      </c>
      <c r="I655" s="200">
        <v>0.1325430358418833</v>
      </c>
      <c r="J655" s="201">
        <v>-0.015390347296246495</v>
      </c>
      <c r="L655" s="145"/>
    </row>
    <row r="656" spans="2:12" ht="13.5">
      <c r="B656" s="127" t="s">
        <v>2109</v>
      </c>
      <c r="C656" s="200">
        <v>-0.09256578650450065</v>
      </c>
      <c r="D656" s="200">
        <v>0.0468888542263928</v>
      </c>
      <c r="E656" s="200">
        <v>-0.30375449198401544</v>
      </c>
      <c r="F656" s="200">
        <v>-0.04916149604439046</v>
      </c>
      <c r="G656" s="200">
        <v>0.17482468244501054</v>
      </c>
      <c r="H656" s="200">
        <v>-0.09051171195466205</v>
      </c>
      <c r="I656" s="200">
        <v>0.17336609179288315</v>
      </c>
      <c r="J656" s="201">
        <v>-0.020130551146183156</v>
      </c>
      <c r="L656" s="145"/>
    </row>
    <row r="657" spans="2:12" ht="13.5">
      <c r="B657" s="127" t="s">
        <v>2110</v>
      </c>
      <c r="C657" s="200">
        <v>0.023423748289797548</v>
      </c>
      <c r="D657" s="200">
        <v>0.03630128177575039</v>
      </c>
      <c r="E657" s="200">
        <v>0.0305393704998666</v>
      </c>
      <c r="F657" s="200">
        <v>0.035624774574557115</v>
      </c>
      <c r="G657" s="200">
        <v>0.03572532122782005</v>
      </c>
      <c r="H657" s="200">
        <v>0.0467931223816599</v>
      </c>
      <c r="I657" s="200">
        <v>0.039163933188334436</v>
      </c>
      <c r="J657" s="201">
        <v>0.035367364562540866</v>
      </c>
      <c r="L657" s="145"/>
    </row>
    <row r="658" spans="2:12" ht="13.5">
      <c r="B658" s="127" t="s">
        <v>2111</v>
      </c>
      <c r="C658" s="200">
        <v>0.6104940799614326</v>
      </c>
      <c r="D658" s="200">
        <v>0.6427257022233488</v>
      </c>
      <c r="E658" s="200">
        <v>0.6254071612196471</v>
      </c>
      <c r="F658" s="200">
        <v>0.7194337771247429</v>
      </c>
      <c r="G658" s="200">
        <v>0.6846925641575717</v>
      </c>
      <c r="H658" s="200">
        <v>0.7123576004750646</v>
      </c>
      <c r="I658" s="200">
        <v>0.5506161623546987</v>
      </c>
      <c r="J658" s="201">
        <v>0.6493895782166438</v>
      </c>
      <c r="L658" s="145"/>
    </row>
    <row r="659" spans="2:12" ht="13.5">
      <c r="B659" s="127" t="s">
        <v>2112</v>
      </c>
      <c r="C659" s="200">
        <v>0.42302757508501904</v>
      </c>
      <c r="D659" s="200">
        <v>0.526146491817464</v>
      </c>
      <c r="E659" s="200">
        <v>0.17422684994039508</v>
      </c>
      <c r="F659" s="200">
        <v>0.460161248309376</v>
      </c>
      <c r="G659" s="200">
        <v>0.7028512777613131</v>
      </c>
      <c r="H659" s="200">
        <v>0.35706144566698206</v>
      </c>
      <c r="I659" s="200">
        <v>0.5600901093316313</v>
      </c>
      <c r="J659" s="201">
        <v>0.4576521425588829</v>
      </c>
      <c r="L659" s="145"/>
    </row>
    <row r="660" spans="2:12" ht="13.5">
      <c r="B660" s="127" t="s">
        <v>500</v>
      </c>
      <c r="C660" s="200">
        <v>1.4527411345384151</v>
      </c>
      <c r="D660" s="200">
        <v>1.4714763887608073</v>
      </c>
      <c r="E660" s="200">
        <v>1.4556466620988087</v>
      </c>
      <c r="F660" s="200">
        <v>1.6720356842646127</v>
      </c>
      <c r="G660" s="200">
        <v>1.5822270175770363</v>
      </c>
      <c r="H660" s="200">
        <v>1.5982343580522427</v>
      </c>
      <c r="I660" s="200">
        <v>1.220439564508162</v>
      </c>
      <c r="J660" s="201">
        <v>1.4932572585428692</v>
      </c>
      <c r="L660" s="145"/>
    </row>
    <row r="661" spans="2:12" ht="13.5">
      <c r="B661" s="127" t="s">
        <v>2113</v>
      </c>
      <c r="C661" s="200">
        <v>0.8968089020637235</v>
      </c>
      <c r="D661" s="200">
        <v>0.9441567908004461</v>
      </c>
      <c r="E661" s="200">
        <v>0.9187160498454209</v>
      </c>
      <c r="F661" s="200">
        <v>1.056840085675455</v>
      </c>
      <c r="G661" s="200">
        <v>1.0058056365626658</v>
      </c>
      <c r="H661" s="200">
        <v>1.0464452621705196</v>
      </c>
      <c r="I661" s="200">
        <v>0.8088489179961476</v>
      </c>
      <c r="J661" s="201">
        <v>0.9539459493020541</v>
      </c>
      <c r="L661" s="145"/>
    </row>
    <row r="662" spans="2:12" ht="13.5">
      <c r="B662" s="127" t="s">
        <v>510</v>
      </c>
      <c r="C662" s="200">
        <v>1.0203922577876448</v>
      </c>
      <c r="D662" s="200">
        <v>1.0613832808569412</v>
      </c>
      <c r="E662" s="200">
        <v>1.0380774401101391</v>
      </c>
      <c r="F662" s="200">
        <v>1.1936001991010508</v>
      </c>
      <c r="G662" s="200">
        <v>1.1339467239560512</v>
      </c>
      <c r="H662" s="200">
        <v>1.1691137928364939</v>
      </c>
      <c r="I662" s="200">
        <v>0.9003509762382621</v>
      </c>
      <c r="J662" s="201">
        <v>1.0738378101266546</v>
      </c>
      <c r="L662" s="145"/>
    </row>
    <row r="663" spans="2:12" ht="13.5">
      <c r="B663" s="127" t="s">
        <v>2114</v>
      </c>
      <c r="C663" s="200">
        <v>0.7321021344272396</v>
      </c>
      <c r="D663" s="200">
        <v>0.7879295946787633</v>
      </c>
      <c r="E663" s="200">
        <v>0.7596403048449546</v>
      </c>
      <c r="F663" s="200">
        <v>0.8745769845114857</v>
      </c>
      <c r="G663" s="200">
        <v>0.8350305274554969</v>
      </c>
      <c r="H663" s="200">
        <v>0.8829701146018004</v>
      </c>
      <c r="I663" s="200">
        <v>0.6869102459893925</v>
      </c>
      <c r="J663" s="201">
        <v>0.7941657009298762</v>
      </c>
      <c r="L663" s="145"/>
    </row>
    <row r="664" spans="2:12" ht="13.5">
      <c r="B664" s="127" t="s">
        <v>503</v>
      </c>
      <c r="C664" s="200">
        <v>1.1934230534319024</v>
      </c>
      <c r="D664" s="200">
        <v>1.2255137394145807</v>
      </c>
      <c r="E664" s="200">
        <v>1.2051970024956045</v>
      </c>
      <c r="F664" s="200">
        <v>1.3850799586513034</v>
      </c>
      <c r="G664" s="200">
        <v>1.3133588638556166</v>
      </c>
      <c r="H664" s="200">
        <v>1.340863729041998</v>
      </c>
      <c r="I664" s="200">
        <v>1.0284642957704628</v>
      </c>
      <c r="J664" s="201">
        <v>1.2417000918087813</v>
      </c>
      <c r="L664" s="145"/>
    </row>
    <row r="665" spans="2:12" ht="13.5">
      <c r="B665" s="127" t="s">
        <v>2115</v>
      </c>
      <c r="C665" s="200">
        <v>1.0203922577876448</v>
      </c>
      <c r="D665" s="200">
        <v>1.0613832808569412</v>
      </c>
      <c r="E665" s="200">
        <v>1.0380774401101391</v>
      </c>
      <c r="F665" s="200">
        <v>1.1936001991010508</v>
      </c>
      <c r="G665" s="200">
        <v>1.1339467239560512</v>
      </c>
      <c r="H665" s="200">
        <v>1.1691137928364939</v>
      </c>
      <c r="I665" s="200">
        <v>0.9003509762382621</v>
      </c>
      <c r="J665" s="201">
        <v>1.0738378101266546</v>
      </c>
      <c r="L665" s="145"/>
    </row>
    <row r="666" spans="2:12" ht="13.5">
      <c r="B666" s="127" t="s">
        <v>2116</v>
      </c>
      <c r="C666" s="200">
        <v>0.012022340469709817</v>
      </c>
      <c r="D666" s="200">
        <v>0.018631790420367233</v>
      </c>
      <c r="E666" s="200">
        <v>0.015674464451102654</v>
      </c>
      <c r="F666" s="200">
        <v>0.018284570163287436</v>
      </c>
      <c r="G666" s="200">
        <v>0.01833617616945099</v>
      </c>
      <c r="H666" s="200">
        <v>0.024016773146343273</v>
      </c>
      <c r="I666" s="200">
        <v>0.020101058681893564</v>
      </c>
      <c r="J666" s="201">
        <v>0.01815245335745071</v>
      </c>
      <c r="L666" s="145"/>
    </row>
    <row r="667" spans="2:12" ht="13.5">
      <c r="B667" s="127" t="s">
        <v>588</v>
      </c>
      <c r="C667" s="200">
        <v>0.21348656670979527</v>
      </c>
      <c r="D667" s="200">
        <v>0.21348656670979532</v>
      </c>
      <c r="E667" s="200">
        <v>0.21348656670979527</v>
      </c>
      <c r="F667" s="200">
        <v>0.21348656670979527</v>
      </c>
      <c r="G667" s="200">
        <v>0.21348656670979527</v>
      </c>
      <c r="H667" s="200">
        <v>0.21348656670979527</v>
      </c>
      <c r="I667" s="200">
        <v>0.2134865667097953</v>
      </c>
      <c r="J667" s="201">
        <v>0.21348656670979532</v>
      </c>
      <c r="L667" s="145"/>
    </row>
    <row r="668" spans="2:12" ht="13.5">
      <c r="B668" s="127" t="s">
        <v>2117</v>
      </c>
      <c r="C668" s="200">
        <v>0.5718599747979503</v>
      </c>
      <c r="D668" s="200">
        <v>0.5948326357922368</v>
      </c>
      <c r="E668" s="200">
        <v>0.5817713082484474</v>
      </c>
      <c r="F668" s="200">
        <v>0.6689311630574979</v>
      </c>
      <c r="G668" s="200">
        <v>0.6354994758483138</v>
      </c>
      <c r="H668" s="200">
        <v>0.6552082093968125</v>
      </c>
      <c r="I668" s="200">
        <v>0.5045850580023451</v>
      </c>
      <c r="J668" s="201">
        <v>0.6018125464490863</v>
      </c>
      <c r="L668" s="145"/>
    </row>
    <row r="669" spans="2:12" ht="13.5">
      <c r="B669" s="127" t="s">
        <v>2118</v>
      </c>
      <c r="C669" s="200">
        <v>0.11071495575514358</v>
      </c>
      <c r="D669" s="200">
        <v>0.17158205236553714</v>
      </c>
      <c r="E669" s="200">
        <v>0.14434773682892454</v>
      </c>
      <c r="F669" s="200">
        <v>0.16838446571452398</v>
      </c>
      <c r="G669" s="200">
        <v>0.16885971067231675</v>
      </c>
      <c r="H669" s="200">
        <v>0.2211729058063265</v>
      </c>
      <c r="I669" s="200">
        <v>0.1851126931735537</v>
      </c>
      <c r="J669" s="201">
        <v>0.16716778861661805</v>
      </c>
      <c r="L669" s="145"/>
    </row>
    <row r="670" spans="2:12" ht="13.5">
      <c r="B670" s="127" t="s">
        <v>2119</v>
      </c>
      <c r="C670" s="200">
        <v>0.7776621534244903</v>
      </c>
      <c r="D670" s="200">
        <v>0.87500560713834</v>
      </c>
      <c r="E670" s="200">
        <v>0.3960898755530473</v>
      </c>
      <c r="F670" s="200">
        <v>0.815889767999661</v>
      </c>
      <c r="G670" s="200">
        <v>1.179850871620527</v>
      </c>
      <c r="H670" s="200">
        <v>0.7017691099120078</v>
      </c>
      <c r="I670" s="200">
        <v>0.8302518256986363</v>
      </c>
      <c r="J670" s="201">
        <v>0.7966456016209585</v>
      </c>
      <c r="L670" s="145"/>
    </row>
    <row r="671" spans="2:12" ht="13.5">
      <c r="B671" s="127" t="s">
        <v>2120</v>
      </c>
      <c r="C671" s="200">
        <v>0.15552188770642913</v>
      </c>
      <c r="D671" s="200">
        <v>0.2410222223224074</v>
      </c>
      <c r="E671" s="200">
        <v>0.20276603431458487</v>
      </c>
      <c r="F671" s="200">
        <v>0.23653055533235542</v>
      </c>
      <c r="G671" s="200">
        <v>0.23719813445438798</v>
      </c>
      <c r="H671" s="200">
        <v>0.31068275813241353</v>
      </c>
      <c r="I671" s="200">
        <v>0.26002878549165304</v>
      </c>
      <c r="J671" s="201">
        <v>0.2348214825363188</v>
      </c>
      <c r="L671" s="145"/>
    </row>
    <row r="672" spans="2:12" ht="13.5">
      <c r="B672" s="127" t="s">
        <v>2121</v>
      </c>
      <c r="C672" s="200">
        <v>0.13802786209265752</v>
      </c>
      <c r="D672" s="200">
        <v>0.21391061126251892</v>
      </c>
      <c r="E672" s="200">
        <v>0.17995770649517143</v>
      </c>
      <c r="F672" s="200">
        <v>0.20992419365267526</v>
      </c>
      <c r="G672" s="200">
        <v>0.21051667951013728</v>
      </c>
      <c r="H672" s="200">
        <v>0.27573531627274933</v>
      </c>
      <c r="I672" s="200">
        <v>0.2307792033216132</v>
      </c>
      <c r="J672" s="201">
        <v>0.2084073675153604</v>
      </c>
      <c r="L672" s="145"/>
    </row>
    <row r="673" spans="2:12" ht="13.5">
      <c r="B673" s="127" t="s">
        <v>2122</v>
      </c>
      <c r="C673" s="200">
        <v>0.15559584010191482</v>
      </c>
      <c r="D673" s="200">
        <v>0.2411368310824275</v>
      </c>
      <c r="E673" s="200">
        <v>0.202862451829713</v>
      </c>
      <c r="F673" s="200">
        <v>0.23664302825452954</v>
      </c>
      <c r="G673" s="200">
        <v>0.2373109248178945</v>
      </c>
      <c r="H673" s="200">
        <v>0.3108304912556338</v>
      </c>
      <c r="I673" s="200">
        <v>0.2601524320848492</v>
      </c>
      <c r="J673" s="201">
        <v>0.2349331427752803</v>
      </c>
      <c r="L673" s="145"/>
    </row>
    <row r="674" spans="2:12" ht="13.5">
      <c r="B674" s="127" t="s">
        <v>2123</v>
      </c>
      <c r="C674" s="200">
        <v>0.13828549465793</v>
      </c>
      <c r="D674" s="200">
        <v>0.21430988093664877</v>
      </c>
      <c r="E674" s="200">
        <v>0.1802936021966768</v>
      </c>
      <c r="F674" s="200">
        <v>0.2103160225754995</v>
      </c>
      <c r="G674" s="200">
        <v>0.21090961432309868</v>
      </c>
      <c r="H674" s="200">
        <v>0.27624998335365997</v>
      </c>
      <c r="I674" s="200">
        <v>0.23120995865797694</v>
      </c>
      <c r="J674" s="201">
        <v>0.20879636524307013</v>
      </c>
      <c r="L674" s="145"/>
    </row>
    <row r="675" spans="2:12" ht="13.5">
      <c r="B675" s="127" t="s">
        <v>2124</v>
      </c>
      <c r="C675" s="200">
        <v>0.15382348566378282</v>
      </c>
      <c r="D675" s="200">
        <v>0.23839009998417907</v>
      </c>
      <c r="E675" s="200">
        <v>0.20055169489305436</v>
      </c>
      <c r="F675" s="200">
        <v>0.23394748497326187</v>
      </c>
      <c r="G675" s="200">
        <v>0.2346077736890294</v>
      </c>
      <c r="H675" s="200">
        <v>0.3072898965949871</v>
      </c>
      <c r="I675" s="200">
        <v>0.25718909889230107</v>
      </c>
      <c r="J675" s="201">
        <v>0.23225707638437082</v>
      </c>
      <c r="L675" s="145"/>
    </row>
    <row r="676" spans="2:12" ht="13.5">
      <c r="B676" s="127" t="s">
        <v>2125</v>
      </c>
      <c r="C676" s="200">
        <v>0.4939068641711118</v>
      </c>
      <c r="D676" s="200">
        <v>0.5326059720086694</v>
      </c>
      <c r="E676" s="200">
        <v>0.5040801530919531</v>
      </c>
      <c r="F676" s="200">
        <v>0.5514478902445579</v>
      </c>
      <c r="G676" s="200">
        <v>0.5643543960074651</v>
      </c>
      <c r="H676" s="200">
        <v>0.5639352478090384</v>
      </c>
      <c r="I676" s="200">
        <v>0.47948225012182677</v>
      </c>
      <c r="J676" s="201">
        <v>0.5271161104935175</v>
      </c>
      <c r="L676" s="145"/>
    </row>
    <row r="677" spans="2:12" ht="13.5">
      <c r="B677" s="127" t="s">
        <v>2126</v>
      </c>
      <c r="C677" s="200">
        <v>0.047325169285797726</v>
      </c>
      <c r="D677" s="200">
        <v>0.07334284351395237</v>
      </c>
      <c r="E677" s="200">
        <v>0.061701520222422764</v>
      </c>
      <c r="F677" s="200">
        <v>0.071976033325274</v>
      </c>
      <c r="G677" s="200">
        <v>0.07217917704624975</v>
      </c>
      <c r="H677" s="200">
        <v>0.0945404813407959</v>
      </c>
      <c r="I677" s="200">
        <v>0.07912652343702326</v>
      </c>
      <c r="J677" s="201">
        <v>0.07145596402450226</v>
      </c>
      <c r="L677" s="145"/>
    </row>
    <row r="678" spans="2:12" ht="13.5">
      <c r="B678" s="127" t="s">
        <v>2127</v>
      </c>
      <c r="C678" s="200">
        <v>0.15332117502311257</v>
      </c>
      <c r="D678" s="200">
        <v>0.2376116370379276</v>
      </c>
      <c r="E678" s="200">
        <v>0.19989679327049317</v>
      </c>
      <c r="F678" s="200">
        <v>0.23318352938772172</v>
      </c>
      <c r="G678" s="200">
        <v>0.23384166193048087</v>
      </c>
      <c r="H678" s="200">
        <v>0.3062864413412979</v>
      </c>
      <c r="I678" s="200">
        <v>0.2563492478092203</v>
      </c>
      <c r="J678" s="201">
        <v>0.23149864082860772</v>
      </c>
      <c r="L678" s="145"/>
    </row>
    <row r="679" spans="2:12" ht="13.5">
      <c r="B679" s="127" t="s">
        <v>2128</v>
      </c>
      <c r="C679" s="200">
        <v>0.15307253316746927</v>
      </c>
      <c r="D679" s="200">
        <v>0.23722630084188912</v>
      </c>
      <c r="E679" s="200">
        <v>0.1995726194594822</v>
      </c>
      <c r="F679" s="200">
        <v>0.23280537428002912</v>
      </c>
      <c r="G679" s="200">
        <v>0.2334624395253542</v>
      </c>
      <c r="H679" s="200">
        <v>0.3057897348092614</v>
      </c>
      <c r="I679" s="200">
        <v>0.25593352471905717</v>
      </c>
      <c r="J679" s="201">
        <v>0.23112321811464895</v>
      </c>
      <c r="L679" s="145"/>
    </row>
    <row r="680" spans="2:12" ht="13.5">
      <c r="B680" s="127" t="s">
        <v>2129</v>
      </c>
      <c r="C680" s="200">
        <v>0.6443132285225512</v>
      </c>
      <c r="D680" s="200">
        <v>0.6622128129648159</v>
      </c>
      <c r="E680" s="200">
        <v>0.6380108493164397</v>
      </c>
      <c r="F680" s="200">
        <v>0.691425711039141</v>
      </c>
      <c r="G680" s="200">
        <v>0.7097720805463701</v>
      </c>
      <c r="H680" s="200">
        <v>0.6765068004464688</v>
      </c>
      <c r="I680" s="200">
        <v>0.5770297838909758</v>
      </c>
      <c r="J680" s="201">
        <v>0.6570387523895375</v>
      </c>
      <c r="L680" s="145"/>
    </row>
    <row r="681" spans="2:12" ht="13.5">
      <c r="B681" s="127" t="s">
        <v>2130</v>
      </c>
      <c r="C681" s="200">
        <v>0.6240582506849871</v>
      </c>
      <c r="D681" s="200">
        <v>0.7195129105034567</v>
      </c>
      <c r="E681" s="200">
        <v>0.3502959994176867</v>
      </c>
      <c r="F681" s="200">
        <v>0.673998483615779</v>
      </c>
      <c r="G681" s="200">
        <v>0.9471332444646933</v>
      </c>
      <c r="H681" s="200">
        <v>0.6078819404875588</v>
      </c>
      <c r="I681" s="200">
        <v>0.6909395870723065</v>
      </c>
      <c r="J681" s="201">
        <v>0.659117202320924</v>
      </c>
      <c r="L681" s="145"/>
    </row>
    <row r="682" spans="2:12" ht="13.5">
      <c r="B682" s="127" t="s">
        <v>2131</v>
      </c>
      <c r="C682" s="200">
        <v>0.5221153933185206</v>
      </c>
      <c r="D682" s="200">
        <v>0.5569151653042136</v>
      </c>
      <c r="E682" s="200">
        <v>0.529199645565976</v>
      </c>
      <c r="F682" s="200">
        <v>0.5777019221124444</v>
      </c>
      <c r="G682" s="200">
        <v>0.5916285940233743</v>
      </c>
      <c r="H682" s="200">
        <v>0.5850507898679548</v>
      </c>
      <c r="I682" s="200">
        <v>0.497779534291145</v>
      </c>
      <c r="J682" s="201">
        <v>0.5514844349262328</v>
      </c>
      <c r="L682" s="145"/>
    </row>
    <row r="683" spans="2:12" ht="13.5">
      <c r="B683" s="127" t="s">
        <v>2132</v>
      </c>
      <c r="C683" s="200">
        <v>0.1535153890379202</v>
      </c>
      <c r="D683" s="200">
        <v>0.23791262292580115</v>
      </c>
      <c r="E683" s="200">
        <v>0.200150005253524</v>
      </c>
      <c r="F683" s="200">
        <v>0.23347890613149225</v>
      </c>
      <c r="G683" s="200">
        <v>0.234137872339682</v>
      </c>
      <c r="H683" s="200">
        <v>0.30667441853652266</v>
      </c>
      <c r="I683" s="200">
        <v>0.25667396888315175</v>
      </c>
      <c r="J683" s="201">
        <v>0.23179188330115627</v>
      </c>
      <c r="L683" s="145"/>
    </row>
    <row r="684" spans="2:12" ht="13.5">
      <c r="B684" s="127" t="s">
        <v>2133</v>
      </c>
      <c r="C684" s="200">
        <v>1.2782365440570351</v>
      </c>
      <c r="D684" s="200">
        <v>1.2104183965480975</v>
      </c>
      <c r="E684" s="200">
        <v>1.2036630080661428</v>
      </c>
      <c r="F684" s="200">
        <v>1.2830654352257462</v>
      </c>
      <c r="G684" s="200">
        <v>1.32424921267585</v>
      </c>
      <c r="H684" s="200">
        <v>1.1545009265216386</v>
      </c>
      <c r="I684" s="200">
        <v>0.9910626938157686</v>
      </c>
      <c r="J684" s="201">
        <v>1.2064566024157541</v>
      </c>
      <c r="L684" s="145"/>
    </row>
    <row r="685" spans="2:12" ht="13.5">
      <c r="B685" s="127" t="s">
        <v>2134</v>
      </c>
      <c r="C685" s="200">
        <v>0.15277623589101608</v>
      </c>
      <c r="D685" s="200">
        <v>0.2367671099904147</v>
      </c>
      <c r="E685" s="200">
        <v>0.1991863135535377</v>
      </c>
      <c r="F685" s="200">
        <v>0.2323547408651671</v>
      </c>
      <c r="G685" s="200">
        <v>0.2330105342517294</v>
      </c>
      <c r="H685" s="200">
        <v>0.30519782805945805</v>
      </c>
      <c r="I685" s="200">
        <v>0.2554381229330009</v>
      </c>
      <c r="J685" s="201">
        <v>0.2306758407920463</v>
      </c>
      <c r="L685" s="145"/>
    </row>
    <row r="686" spans="2:12" ht="13.5">
      <c r="B686" s="127" t="s">
        <v>556</v>
      </c>
      <c r="C686" s="200">
        <v>0.11772550880889614</v>
      </c>
      <c r="D686" s="200">
        <v>0.1824467550877298</v>
      </c>
      <c r="E686" s="200">
        <v>0.15348794250688486</v>
      </c>
      <c r="F686" s="200">
        <v>0.17904669488011352</v>
      </c>
      <c r="G686" s="200">
        <v>0.17955203270085707</v>
      </c>
      <c r="H686" s="200">
        <v>0.23517773812217946</v>
      </c>
      <c r="I686" s="200">
        <v>0.19683416609981574</v>
      </c>
      <c r="J686" s="201">
        <v>0.1777529768866395</v>
      </c>
      <c r="L686" s="145"/>
    </row>
    <row r="687" spans="2:12" ht="13.5">
      <c r="B687" s="127" t="s">
        <v>2135</v>
      </c>
      <c r="C687" s="200">
        <v>-0.059322210673644536</v>
      </c>
      <c r="D687" s="200">
        <v>0.09689113160330404</v>
      </c>
      <c r="E687" s="200">
        <v>-0.25895281968683137</v>
      </c>
      <c r="F687" s="200">
        <v>0.000667689717973608</v>
      </c>
      <c r="G687" s="200">
        <v>0.22300778423071757</v>
      </c>
      <c r="H687" s="200">
        <v>-0.02485432477987842</v>
      </c>
      <c r="I687" s="200">
        <v>0.226332657710338</v>
      </c>
      <c r="J687" s="201">
        <v>0.02910998687456841</v>
      </c>
      <c r="L687" s="145"/>
    </row>
    <row r="688" spans="2:12" ht="13.5">
      <c r="B688" s="127" t="s">
        <v>2136</v>
      </c>
      <c r="C688" s="200">
        <v>0.15187656149191317</v>
      </c>
      <c r="D688" s="200">
        <v>0.2353728269976074</v>
      </c>
      <c r="E688" s="200">
        <v>0.1980133377571996</v>
      </c>
      <c r="F688" s="200">
        <v>0.23098644159632195</v>
      </c>
      <c r="G688" s="200">
        <v>0.23163837312231714</v>
      </c>
      <c r="H688" s="200">
        <v>0.30340056770044005</v>
      </c>
      <c r="I688" s="200">
        <v>0.25393388938242656</v>
      </c>
      <c r="J688" s="201">
        <v>0.22931742829260368</v>
      </c>
      <c r="L688" s="145"/>
    </row>
    <row r="689" spans="2:12" ht="13.5">
      <c r="B689" s="127" t="s">
        <v>2137</v>
      </c>
      <c r="C689" s="200">
        <v>0.7927677999687973</v>
      </c>
      <c r="D689" s="200">
        <v>0.7354317026138286</v>
      </c>
      <c r="E689" s="200">
        <v>0.7373411565779054</v>
      </c>
      <c r="F689" s="200">
        <v>0.7826596611082598</v>
      </c>
      <c r="G689" s="200">
        <v>0.8089096579450857</v>
      </c>
      <c r="H689" s="200">
        <v>0.6882931532575012</v>
      </c>
      <c r="I689" s="200">
        <v>0.5919411933025815</v>
      </c>
      <c r="J689" s="201">
        <v>0.7339063321105657</v>
      </c>
      <c r="L689" s="145"/>
    </row>
    <row r="690" spans="2:12" ht="13.5">
      <c r="B690" s="127" t="s">
        <v>2138</v>
      </c>
      <c r="C690" s="200">
        <v>0.4487999999999999</v>
      </c>
      <c r="D690" s="200">
        <v>0.4487999999999999</v>
      </c>
      <c r="E690" s="200">
        <v>0.4488</v>
      </c>
      <c r="F690" s="200">
        <v>0.4487999999999999</v>
      </c>
      <c r="G690" s="200">
        <v>0.4487999999999999</v>
      </c>
      <c r="H690" s="200">
        <v>0.4487999999999999</v>
      </c>
      <c r="I690" s="200">
        <v>0.4487999999999999</v>
      </c>
      <c r="J690" s="201">
        <v>0.4487999999999999</v>
      </c>
      <c r="L690" s="145"/>
    </row>
    <row r="691" spans="2:12" ht="14.25" thickBot="1">
      <c r="B691" s="154" t="s">
        <v>2139</v>
      </c>
      <c r="C691" s="202">
        <v>0.39689461105156804</v>
      </c>
      <c r="D691" s="202">
        <v>0.4425486328268758</v>
      </c>
      <c r="E691" s="202">
        <v>0.19461700246986155</v>
      </c>
      <c r="F691" s="202">
        <v>0.4119306780858727</v>
      </c>
      <c r="G691" s="202">
        <v>0.6020833786701053</v>
      </c>
      <c r="H691" s="202">
        <v>0.34777298188226186</v>
      </c>
      <c r="I691" s="202">
        <v>0.4180027384038674</v>
      </c>
      <c r="J691" s="203">
        <v>0.4019785747700589</v>
      </c>
      <c r="L691" s="145"/>
    </row>
    <row r="692" spans="2:10" ht="15" thickBot="1" thickTop="1">
      <c r="B692" s="156" t="s">
        <v>645</v>
      </c>
      <c r="C692" s="204">
        <f>AVERAGE(C6:C691)</f>
        <v>0.3834908509944568</v>
      </c>
      <c r="D692" s="204">
        <f aca="true" t="shared" si="0" ref="D692:J692">AVERAGE(D6:D691)</f>
        <v>0.44180580158900085</v>
      </c>
      <c r="E692" s="204">
        <f t="shared" si="0"/>
        <v>0.3277853692112482</v>
      </c>
      <c r="F692" s="204">
        <f t="shared" si="0"/>
        <v>0.4400537653703697</v>
      </c>
      <c r="G692" s="204">
        <f t="shared" si="0"/>
        <v>0.5085661576555676</v>
      </c>
      <c r="H692" s="204">
        <f t="shared" si="0"/>
        <v>0.4373562991226067</v>
      </c>
      <c r="I692" s="204">
        <f t="shared" si="0"/>
        <v>0.4213709101980949</v>
      </c>
      <c r="J692" s="205">
        <f t="shared" si="0"/>
        <v>0.4229184505916217</v>
      </c>
    </row>
    <row r="693" ht="13.5">
      <c r="B693" s="120"/>
    </row>
    <row r="694" ht="13.5">
      <c r="B694" s="120"/>
    </row>
    <row r="695" ht="13.5">
      <c r="B695" s="120"/>
    </row>
    <row r="696" ht="13.5">
      <c r="B696" s="120"/>
    </row>
    <row r="697" ht="13.5">
      <c r="B697" s="120"/>
    </row>
    <row r="698" ht="13.5">
      <c r="B698" s="120"/>
    </row>
    <row r="699" ht="13.5">
      <c r="B699" s="120"/>
    </row>
    <row r="700" ht="13.5">
      <c r="B700" s="120"/>
    </row>
    <row r="701" ht="13.5">
      <c r="B701" s="120"/>
    </row>
    <row r="702" ht="13.5">
      <c r="B702" s="120"/>
    </row>
    <row r="703" ht="13.5">
      <c r="B703" s="120"/>
    </row>
    <row r="704" ht="13.5">
      <c r="B704" s="120"/>
    </row>
    <row r="705" ht="13.5">
      <c r="B705" s="120"/>
    </row>
    <row r="706" ht="13.5">
      <c r="B706" s="120"/>
    </row>
    <row r="707" ht="13.5">
      <c r="B707" s="120"/>
    </row>
    <row r="708" ht="13.5">
      <c r="B708" s="120"/>
    </row>
    <row r="709" ht="13.5">
      <c r="B709" s="120"/>
    </row>
    <row r="710" ht="13.5">
      <c r="B710" s="120"/>
    </row>
    <row r="711" ht="13.5">
      <c r="B711" s="120"/>
    </row>
    <row r="712" ht="13.5">
      <c r="B712" s="120"/>
    </row>
    <row r="713" ht="13.5">
      <c r="B713" s="120"/>
    </row>
    <row r="714" ht="13.5">
      <c r="B714" s="120"/>
    </row>
    <row r="715" ht="13.5">
      <c r="B715" s="120"/>
    </row>
    <row r="716" ht="13.5">
      <c r="B716" s="120"/>
    </row>
  </sheetData>
  <sheetProtection password="F9E7" sheet="1" objects="1" scenarios="1"/>
  <mergeCells count="2">
    <mergeCell ref="C3:J3"/>
    <mergeCell ref="C5:J5"/>
  </mergeCells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42"/>
  <sheetViews>
    <sheetView zoomScalePageLayoutView="0" workbookViewId="0" topLeftCell="A1">
      <pane xSplit="1" ySplit="4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8" sqref="J118"/>
    </sheetView>
  </sheetViews>
  <sheetFormatPr defaultColWidth="9.00390625" defaultRowHeight="13.5"/>
  <cols>
    <col min="3" max="3" width="5.75390625" style="0" customWidth="1"/>
    <col min="4" max="4" width="27.00390625" style="0" customWidth="1"/>
  </cols>
  <sheetData>
    <row r="2" ht="14.25" thickBot="1">
      <c r="B2" t="s">
        <v>1296</v>
      </c>
    </row>
    <row r="3" spans="2:10" ht="13.5">
      <c r="B3" s="651" t="s">
        <v>2162</v>
      </c>
      <c r="C3" s="653" t="s">
        <v>324</v>
      </c>
      <c r="D3" s="655" t="s">
        <v>325</v>
      </c>
      <c r="E3" s="648" t="s">
        <v>326</v>
      </c>
      <c r="F3" s="649"/>
      <c r="G3" s="650"/>
      <c r="H3" s="648" t="s">
        <v>327</v>
      </c>
      <c r="I3" s="649"/>
      <c r="J3" s="650"/>
    </row>
    <row r="4" spans="2:10" ht="13.5">
      <c r="B4" s="652"/>
      <c r="C4" s="654"/>
      <c r="D4" s="656"/>
      <c r="E4" s="206" t="s">
        <v>2163</v>
      </c>
      <c r="F4" s="207" t="s">
        <v>2164</v>
      </c>
      <c r="G4" s="208" t="s">
        <v>2165</v>
      </c>
      <c r="H4" s="206" t="s">
        <v>2163</v>
      </c>
      <c r="I4" s="207" t="s">
        <v>2164</v>
      </c>
      <c r="J4" s="208" t="s">
        <v>2165</v>
      </c>
    </row>
    <row r="5" spans="2:10" ht="13.5">
      <c r="B5" s="139" t="s">
        <v>2166</v>
      </c>
      <c r="C5" s="140" t="s">
        <v>2167</v>
      </c>
      <c r="D5" s="141" t="s">
        <v>2168</v>
      </c>
      <c r="E5" s="209">
        <v>244.36883868673212</v>
      </c>
      <c r="F5" s="210">
        <v>971.4401769360596</v>
      </c>
      <c r="G5" s="211">
        <v>0.8580662789015975</v>
      </c>
      <c r="H5" s="212">
        <v>6.684724298560375</v>
      </c>
      <c r="I5" s="213">
        <v>26.573804541777058</v>
      </c>
      <c r="J5" s="214">
        <v>0.02347245473348571</v>
      </c>
    </row>
    <row r="6" spans="2:10" ht="13.5">
      <c r="B6" s="139" t="s">
        <v>2169</v>
      </c>
      <c r="C6" s="140" t="s">
        <v>2170</v>
      </c>
      <c r="D6" s="141" t="s">
        <v>2171</v>
      </c>
      <c r="E6" s="209">
        <v>0.9778328904860808</v>
      </c>
      <c r="F6" s="210">
        <v>18.05674307866467</v>
      </c>
      <c r="G6" s="211">
        <v>0.08188524003264573</v>
      </c>
      <c r="H6" s="212" t="s">
        <v>2172</v>
      </c>
      <c r="I6" s="213" t="s">
        <v>2172</v>
      </c>
      <c r="J6" s="214" t="s">
        <v>2172</v>
      </c>
    </row>
    <row r="7" spans="2:10" ht="13.5">
      <c r="B7" s="139" t="s">
        <v>2173</v>
      </c>
      <c r="C7" s="140" t="s">
        <v>2174</v>
      </c>
      <c r="D7" s="141" t="s">
        <v>1855</v>
      </c>
      <c r="E7" s="209">
        <v>33.321501702923804</v>
      </c>
      <c r="F7" s="210">
        <v>253.60071483827977</v>
      </c>
      <c r="G7" s="211">
        <v>3.0259306233064</v>
      </c>
      <c r="H7" s="212" t="s">
        <v>2172</v>
      </c>
      <c r="I7" s="213" t="s">
        <v>2172</v>
      </c>
      <c r="J7" s="214" t="s">
        <v>2172</v>
      </c>
    </row>
    <row r="8" spans="2:10" ht="27">
      <c r="B8" s="139" t="s">
        <v>2175</v>
      </c>
      <c r="C8" s="140" t="s">
        <v>2176</v>
      </c>
      <c r="D8" s="141" t="s">
        <v>2177</v>
      </c>
      <c r="E8" s="209" t="s">
        <v>2172</v>
      </c>
      <c r="F8" s="210" t="s">
        <v>2172</v>
      </c>
      <c r="G8" s="211" t="s">
        <v>2172</v>
      </c>
      <c r="H8" s="212">
        <v>0.4518833782435981</v>
      </c>
      <c r="I8" s="213">
        <v>12.310540220307997</v>
      </c>
      <c r="J8" s="214">
        <v>0.00011183987627587047</v>
      </c>
    </row>
    <row r="9" spans="2:10" ht="13.5">
      <c r="B9" s="139" t="s">
        <v>2178</v>
      </c>
      <c r="C9" s="140" t="s">
        <v>2179</v>
      </c>
      <c r="D9" s="141" t="s">
        <v>2180</v>
      </c>
      <c r="E9" s="209">
        <v>0.8689903086903153</v>
      </c>
      <c r="F9" s="210">
        <v>16.434607183570954</v>
      </c>
      <c r="G9" s="211">
        <v>0.056467092035713554</v>
      </c>
      <c r="H9" s="212" t="s">
        <v>2172</v>
      </c>
      <c r="I9" s="213" t="s">
        <v>2172</v>
      </c>
      <c r="J9" s="214" t="s">
        <v>2172</v>
      </c>
    </row>
    <row r="10" spans="2:10" ht="13.5">
      <c r="B10" s="139" t="s">
        <v>2181</v>
      </c>
      <c r="C10" s="140" t="s">
        <v>2182</v>
      </c>
      <c r="D10" s="141" t="s">
        <v>2183</v>
      </c>
      <c r="E10" s="209">
        <v>0.39424385069543033</v>
      </c>
      <c r="F10" s="210">
        <v>16.035212450011844</v>
      </c>
      <c r="G10" s="211">
        <v>0.06465024674880723</v>
      </c>
      <c r="H10" s="212">
        <v>0.011658988408403011</v>
      </c>
      <c r="I10" s="213">
        <v>0.47420994836365293</v>
      </c>
      <c r="J10" s="214">
        <v>0.0019119042088168066</v>
      </c>
    </row>
    <row r="11" spans="2:10" ht="27">
      <c r="B11" s="139" t="s">
        <v>2184</v>
      </c>
      <c r="C11" s="140" t="s">
        <v>2185</v>
      </c>
      <c r="D11" s="141" t="s">
        <v>2186</v>
      </c>
      <c r="E11" s="209">
        <v>76.94742403137685</v>
      </c>
      <c r="F11" s="210">
        <v>183.31681009641412</v>
      </c>
      <c r="G11" s="211">
        <v>193.01671548821815</v>
      </c>
      <c r="H11" s="212" t="s">
        <v>2172</v>
      </c>
      <c r="I11" s="213" t="s">
        <v>2172</v>
      </c>
      <c r="J11" s="214" t="s">
        <v>2172</v>
      </c>
    </row>
    <row r="12" spans="2:10" ht="27">
      <c r="B12" s="139" t="s">
        <v>2187</v>
      </c>
      <c r="C12" s="140" t="s">
        <v>2185</v>
      </c>
      <c r="D12" s="141" t="s">
        <v>2188</v>
      </c>
      <c r="E12" s="209" t="s">
        <v>2172</v>
      </c>
      <c r="F12" s="210" t="s">
        <v>2172</v>
      </c>
      <c r="G12" s="211" t="s">
        <v>2172</v>
      </c>
      <c r="H12" s="212">
        <v>11.821010576479042</v>
      </c>
      <c r="I12" s="213">
        <v>28.16195575452243</v>
      </c>
      <c r="J12" s="214">
        <v>29.652099000651184</v>
      </c>
    </row>
    <row r="13" spans="2:10" ht="13.5">
      <c r="B13" s="139" t="s">
        <v>2189</v>
      </c>
      <c r="C13" s="140" t="s">
        <v>2190</v>
      </c>
      <c r="D13" s="141" t="s">
        <v>2191</v>
      </c>
      <c r="E13" s="209">
        <v>0.6715834429244627</v>
      </c>
      <c r="F13" s="210">
        <v>37.157234783520764</v>
      </c>
      <c r="G13" s="211">
        <v>0.19507394724734398</v>
      </c>
      <c r="H13" s="212" t="s">
        <v>2172</v>
      </c>
      <c r="I13" s="213" t="s">
        <v>2172</v>
      </c>
      <c r="J13" s="214" t="s">
        <v>2172</v>
      </c>
    </row>
    <row r="14" spans="2:10" ht="40.5">
      <c r="B14" s="139" t="s">
        <v>2192</v>
      </c>
      <c r="C14" s="140" t="s">
        <v>2193</v>
      </c>
      <c r="D14" s="141" t="s">
        <v>2194</v>
      </c>
      <c r="E14" s="209" t="s">
        <v>2172</v>
      </c>
      <c r="F14" s="210" t="s">
        <v>2172</v>
      </c>
      <c r="G14" s="211" t="s">
        <v>2172</v>
      </c>
      <c r="H14" s="212">
        <v>0.37830964729156974</v>
      </c>
      <c r="I14" s="213">
        <v>4.818672431356485</v>
      </c>
      <c r="J14" s="214">
        <v>0.00024191208131874565</v>
      </c>
    </row>
    <row r="15" spans="2:10" ht="27">
      <c r="B15" s="139" t="s">
        <v>2195</v>
      </c>
      <c r="C15" s="140" t="s">
        <v>2196</v>
      </c>
      <c r="D15" s="141" t="s">
        <v>2197</v>
      </c>
      <c r="E15" s="209" t="s">
        <v>2172</v>
      </c>
      <c r="F15" s="210" t="s">
        <v>2172</v>
      </c>
      <c r="G15" s="211" t="s">
        <v>2172</v>
      </c>
      <c r="H15" s="212">
        <v>0.5052652879303412</v>
      </c>
      <c r="I15" s="213">
        <v>15.825382692077572</v>
      </c>
      <c r="J15" s="214">
        <v>0.001333984709912394</v>
      </c>
    </row>
    <row r="16" spans="2:10" ht="27">
      <c r="B16" s="139" t="s">
        <v>2198</v>
      </c>
      <c r="C16" s="140" t="s">
        <v>2199</v>
      </c>
      <c r="D16" s="141" t="s">
        <v>2200</v>
      </c>
      <c r="E16" s="209" t="s">
        <v>2172</v>
      </c>
      <c r="F16" s="210" t="s">
        <v>2172</v>
      </c>
      <c r="G16" s="211" t="s">
        <v>2172</v>
      </c>
      <c r="H16" s="212">
        <v>0.7659374820311152</v>
      </c>
      <c r="I16" s="213">
        <v>8.403883866181943</v>
      </c>
      <c r="J16" s="214">
        <v>0.010001264857182631</v>
      </c>
    </row>
    <row r="17" spans="2:10" ht="13.5">
      <c r="B17" s="139" t="s">
        <v>2201</v>
      </c>
      <c r="C17" s="140" t="s">
        <v>2202</v>
      </c>
      <c r="D17" s="141" t="s">
        <v>2203</v>
      </c>
      <c r="E17" s="209">
        <v>586.1584882239866</v>
      </c>
      <c r="F17" s="210">
        <v>10078.727883162608</v>
      </c>
      <c r="G17" s="211">
        <v>122.56809539054271</v>
      </c>
      <c r="H17" s="212" t="s">
        <v>2172</v>
      </c>
      <c r="I17" s="213" t="s">
        <v>2172</v>
      </c>
      <c r="J17" s="214" t="s">
        <v>2172</v>
      </c>
    </row>
    <row r="18" spans="2:10" ht="13.5">
      <c r="B18" s="139" t="s">
        <v>2204</v>
      </c>
      <c r="C18" s="140" t="s">
        <v>2205</v>
      </c>
      <c r="D18" s="141" t="s">
        <v>2206</v>
      </c>
      <c r="E18" s="209">
        <v>331.9868733210502</v>
      </c>
      <c r="F18" s="210">
        <v>1916.699323413268</v>
      </c>
      <c r="G18" s="211">
        <v>37.28878089049055</v>
      </c>
      <c r="H18" s="212" t="s">
        <v>2172</v>
      </c>
      <c r="I18" s="213" t="s">
        <v>2172</v>
      </c>
      <c r="J18" s="214" t="s">
        <v>2172</v>
      </c>
    </row>
    <row r="19" spans="2:10" ht="27">
      <c r="B19" s="139" t="s">
        <v>2207</v>
      </c>
      <c r="C19" s="140" t="s">
        <v>2208</v>
      </c>
      <c r="D19" s="141" t="s">
        <v>2209</v>
      </c>
      <c r="E19" s="209" t="s">
        <v>2172</v>
      </c>
      <c r="F19" s="210" t="s">
        <v>2172</v>
      </c>
      <c r="G19" s="211" t="s">
        <v>2172</v>
      </c>
      <c r="H19" s="212">
        <v>11.017548969785773</v>
      </c>
      <c r="I19" s="213">
        <v>5.896191865326354</v>
      </c>
      <c r="J19" s="214">
        <v>0.09664445816892082</v>
      </c>
    </row>
    <row r="20" spans="2:10" ht="27">
      <c r="B20" s="139" t="s">
        <v>2210</v>
      </c>
      <c r="C20" s="140" t="s">
        <v>2211</v>
      </c>
      <c r="D20" s="141" t="s">
        <v>2212</v>
      </c>
      <c r="E20" s="209" t="s">
        <v>2172</v>
      </c>
      <c r="F20" s="210" t="s">
        <v>2172</v>
      </c>
      <c r="G20" s="211" t="s">
        <v>2172</v>
      </c>
      <c r="H20" s="212">
        <v>0.03526510342316167</v>
      </c>
      <c r="I20" s="213">
        <v>3.4565169720605495</v>
      </c>
      <c r="J20" s="214">
        <v>0.01753896102472648</v>
      </c>
    </row>
    <row r="21" spans="2:10" ht="13.5">
      <c r="B21" s="139" t="s">
        <v>2213</v>
      </c>
      <c r="C21" s="140" t="s">
        <v>2214</v>
      </c>
      <c r="D21" s="141" t="s">
        <v>2215</v>
      </c>
      <c r="E21" s="209">
        <v>20.191440876350672</v>
      </c>
      <c r="F21" s="210">
        <v>93.95550870148315</v>
      </c>
      <c r="G21" s="211">
        <v>0.48892878446391763</v>
      </c>
      <c r="H21" s="212" t="s">
        <v>2172</v>
      </c>
      <c r="I21" s="213" t="s">
        <v>2172</v>
      </c>
      <c r="J21" s="214" t="s">
        <v>2172</v>
      </c>
    </row>
    <row r="22" spans="2:10" ht="13.5">
      <c r="B22" s="139" t="s">
        <v>2216</v>
      </c>
      <c r="C22" s="140" t="s">
        <v>2217</v>
      </c>
      <c r="D22" s="141" t="s">
        <v>2218</v>
      </c>
      <c r="E22" s="209">
        <v>0.9252638251981419</v>
      </c>
      <c r="F22" s="210">
        <v>5.8712327684595715</v>
      </c>
      <c r="G22" s="211">
        <v>0.09673602295655719</v>
      </c>
      <c r="H22" s="212" t="s">
        <v>2172</v>
      </c>
      <c r="I22" s="213" t="s">
        <v>2172</v>
      </c>
      <c r="J22" s="214" t="s">
        <v>2172</v>
      </c>
    </row>
    <row r="23" spans="2:10" ht="13.5">
      <c r="B23" s="139" t="s">
        <v>2219</v>
      </c>
      <c r="C23" s="140" t="s">
        <v>2220</v>
      </c>
      <c r="D23" s="141" t="s">
        <v>2221</v>
      </c>
      <c r="E23" s="209">
        <v>22.278343440049444</v>
      </c>
      <c r="F23" s="210">
        <v>118.59648784855354</v>
      </c>
      <c r="G23" s="211">
        <v>3.263342070900798</v>
      </c>
      <c r="H23" s="212" t="s">
        <v>2172</v>
      </c>
      <c r="I23" s="213" t="s">
        <v>2172</v>
      </c>
      <c r="J23" s="214" t="s">
        <v>2172</v>
      </c>
    </row>
    <row r="24" spans="2:10" ht="27">
      <c r="B24" s="139" t="s">
        <v>2222</v>
      </c>
      <c r="C24" s="140" t="s">
        <v>2223</v>
      </c>
      <c r="D24" s="141" t="s">
        <v>2224</v>
      </c>
      <c r="E24" s="209">
        <v>26.884169572605536</v>
      </c>
      <c r="F24" s="210">
        <v>429.129587655109</v>
      </c>
      <c r="G24" s="211">
        <v>1.3570805295010606</v>
      </c>
      <c r="H24" s="212" t="s">
        <v>2172</v>
      </c>
      <c r="I24" s="213" t="s">
        <v>2172</v>
      </c>
      <c r="J24" s="214" t="s">
        <v>2172</v>
      </c>
    </row>
    <row r="25" spans="2:10" ht="13.5">
      <c r="B25" s="139" t="s">
        <v>2225</v>
      </c>
      <c r="C25" s="140" t="s">
        <v>2226</v>
      </c>
      <c r="D25" s="141" t="s">
        <v>1864</v>
      </c>
      <c r="E25" s="209">
        <v>3763.9470720487498</v>
      </c>
      <c r="F25" s="210">
        <v>7499.811349018217</v>
      </c>
      <c r="G25" s="211">
        <v>9828.475297395327</v>
      </c>
      <c r="H25" s="212" t="s">
        <v>2172</v>
      </c>
      <c r="I25" s="213" t="s">
        <v>2172</v>
      </c>
      <c r="J25" s="214" t="s">
        <v>2172</v>
      </c>
    </row>
    <row r="26" spans="2:10" ht="27">
      <c r="B26" s="139" t="s">
        <v>2227</v>
      </c>
      <c r="C26" s="140" t="s">
        <v>2226</v>
      </c>
      <c r="D26" s="141" t="s">
        <v>2228</v>
      </c>
      <c r="E26" s="209">
        <v>1380113.926417875</v>
      </c>
      <c r="F26" s="210">
        <v>2749930.827973346</v>
      </c>
      <c r="G26" s="211">
        <v>3603774.275711621</v>
      </c>
      <c r="H26" s="212" t="s">
        <v>2172</v>
      </c>
      <c r="I26" s="213" t="s">
        <v>2172</v>
      </c>
      <c r="J26" s="214" t="s">
        <v>2172</v>
      </c>
    </row>
    <row r="27" spans="2:10" ht="27">
      <c r="B27" s="139" t="s">
        <v>2229</v>
      </c>
      <c r="C27" s="140" t="s">
        <v>2226</v>
      </c>
      <c r="D27" s="141" t="s">
        <v>2230</v>
      </c>
      <c r="E27" s="209">
        <v>752789.4144097499</v>
      </c>
      <c r="F27" s="210">
        <v>1499962.2698036435</v>
      </c>
      <c r="G27" s="211">
        <v>1965695.0594790657</v>
      </c>
      <c r="H27" s="212" t="s">
        <v>2172</v>
      </c>
      <c r="I27" s="213" t="s">
        <v>2172</v>
      </c>
      <c r="J27" s="214" t="s">
        <v>2172</v>
      </c>
    </row>
    <row r="28" spans="2:10" ht="27">
      <c r="B28" s="139" t="s">
        <v>2231</v>
      </c>
      <c r="C28" s="140" t="s">
        <v>2226</v>
      </c>
      <c r="D28" s="141" t="s">
        <v>2232</v>
      </c>
      <c r="E28" s="209">
        <v>1189161.9664688213</v>
      </c>
      <c r="F28" s="210">
        <v>2369451.599936891</v>
      </c>
      <c r="G28" s="211">
        <v>3105157.6412521577</v>
      </c>
      <c r="H28" s="212" t="s">
        <v>2172</v>
      </c>
      <c r="I28" s="213" t="s">
        <v>2172</v>
      </c>
      <c r="J28" s="214" t="s">
        <v>2172</v>
      </c>
    </row>
    <row r="29" spans="2:10" ht="27">
      <c r="B29" s="139" t="s">
        <v>2233</v>
      </c>
      <c r="C29" s="140" t="s">
        <v>2226</v>
      </c>
      <c r="D29" s="141" t="s">
        <v>2234</v>
      </c>
      <c r="E29" s="209">
        <v>3763.9470720487498</v>
      </c>
      <c r="F29" s="210">
        <v>7499.811349018217</v>
      </c>
      <c r="G29" s="211">
        <v>9828.475297395327</v>
      </c>
      <c r="H29" s="212">
        <v>14.300416503728455</v>
      </c>
      <c r="I29" s="213">
        <v>28.49413765320901</v>
      </c>
      <c r="J29" s="214">
        <v>37.341463006507226</v>
      </c>
    </row>
    <row r="30" spans="2:10" ht="13.5">
      <c r="B30" s="139" t="s">
        <v>2225</v>
      </c>
      <c r="C30" s="140" t="s">
        <v>2235</v>
      </c>
      <c r="D30" s="141" t="s">
        <v>1865</v>
      </c>
      <c r="E30" s="209">
        <v>15377.286513300596</v>
      </c>
      <c r="F30" s="210">
        <v>35049.992727072444</v>
      </c>
      <c r="G30" s="211">
        <v>35386.17616742288</v>
      </c>
      <c r="H30" s="212" t="s">
        <v>2172</v>
      </c>
      <c r="I30" s="213" t="s">
        <v>2172</v>
      </c>
      <c r="J30" s="214" t="s">
        <v>2172</v>
      </c>
    </row>
    <row r="31" spans="2:10" ht="40.5">
      <c r="B31" s="139" t="s">
        <v>2225</v>
      </c>
      <c r="C31" s="140" t="s">
        <v>2235</v>
      </c>
      <c r="D31" s="141" t="s">
        <v>2236</v>
      </c>
      <c r="E31" s="209">
        <v>15377.286513300596</v>
      </c>
      <c r="F31" s="210">
        <v>35049.992727072444</v>
      </c>
      <c r="G31" s="211">
        <v>35386.17616742288</v>
      </c>
      <c r="H31" s="212" t="s">
        <v>2172</v>
      </c>
      <c r="I31" s="213" t="s">
        <v>2172</v>
      </c>
      <c r="J31" s="214" t="s">
        <v>2172</v>
      </c>
    </row>
    <row r="32" spans="2:10" ht="27">
      <c r="B32" s="139" t="s">
        <v>2237</v>
      </c>
      <c r="C32" s="140" t="s">
        <v>2235</v>
      </c>
      <c r="D32" s="141" t="s">
        <v>2238</v>
      </c>
      <c r="E32" s="209">
        <v>15377.286513300596</v>
      </c>
      <c r="F32" s="210">
        <v>35049.992727072444</v>
      </c>
      <c r="G32" s="211">
        <v>35386.17616742288</v>
      </c>
      <c r="H32" s="212" t="s">
        <v>2172</v>
      </c>
      <c r="I32" s="213" t="s">
        <v>2172</v>
      </c>
      <c r="J32" s="214" t="s">
        <v>2172</v>
      </c>
    </row>
    <row r="33" spans="2:10" ht="27">
      <c r="B33" s="139" t="s">
        <v>2239</v>
      </c>
      <c r="C33" s="140" t="s">
        <v>2235</v>
      </c>
      <c r="D33" s="141" t="s">
        <v>2240</v>
      </c>
      <c r="E33" s="209">
        <v>15377.286513300596</v>
      </c>
      <c r="F33" s="210">
        <v>35049.992727072444</v>
      </c>
      <c r="G33" s="211">
        <v>35386.17616742288</v>
      </c>
      <c r="H33" s="212" t="s">
        <v>2172</v>
      </c>
      <c r="I33" s="213" t="s">
        <v>2172</v>
      </c>
      <c r="J33" s="214" t="s">
        <v>2172</v>
      </c>
    </row>
    <row r="34" spans="2:10" ht="27">
      <c r="B34" s="139" t="s">
        <v>2241</v>
      </c>
      <c r="C34" s="140" t="s">
        <v>2235</v>
      </c>
      <c r="D34" s="141" t="s">
        <v>2242</v>
      </c>
      <c r="E34" s="209">
        <v>34.226845477458</v>
      </c>
      <c r="F34" s="210">
        <v>78.0144587940074</v>
      </c>
      <c r="G34" s="211">
        <v>78.76273766980266</v>
      </c>
      <c r="H34" s="212" t="s">
        <v>2172</v>
      </c>
      <c r="I34" s="213" t="s">
        <v>2172</v>
      </c>
      <c r="J34" s="214" t="s">
        <v>2172</v>
      </c>
    </row>
    <row r="35" spans="2:10" ht="27">
      <c r="B35" s="139" t="s">
        <v>2243</v>
      </c>
      <c r="C35" s="140" t="s">
        <v>2235</v>
      </c>
      <c r="D35" s="141" t="s">
        <v>2244</v>
      </c>
      <c r="E35" s="209" t="s">
        <v>2172</v>
      </c>
      <c r="F35" s="210" t="s">
        <v>2172</v>
      </c>
      <c r="G35" s="211" t="s">
        <v>2172</v>
      </c>
      <c r="H35" s="212">
        <v>0.43817354022529575</v>
      </c>
      <c r="I35" s="213">
        <v>0.998744439391716</v>
      </c>
      <c r="J35" s="214">
        <v>1.0083239375753554</v>
      </c>
    </row>
    <row r="36" spans="2:10" ht="27">
      <c r="B36" s="139" t="s">
        <v>2245</v>
      </c>
      <c r="C36" s="140" t="s">
        <v>2235</v>
      </c>
      <c r="D36" s="141" t="s">
        <v>2246</v>
      </c>
      <c r="E36" s="209">
        <v>15377.286513300596</v>
      </c>
      <c r="F36" s="210">
        <v>35049.992727072444</v>
      </c>
      <c r="G36" s="211">
        <v>35386.17616742288</v>
      </c>
      <c r="H36" s="212" t="s">
        <v>2172</v>
      </c>
      <c r="I36" s="213" t="s">
        <v>2172</v>
      </c>
      <c r="J36" s="214" t="s">
        <v>2172</v>
      </c>
    </row>
    <row r="37" spans="2:10" ht="27">
      <c r="B37" s="139" t="s">
        <v>2247</v>
      </c>
      <c r="C37" s="140" t="s">
        <v>2235</v>
      </c>
      <c r="D37" s="141" t="s">
        <v>2248</v>
      </c>
      <c r="E37" s="209">
        <v>15377.286513300596</v>
      </c>
      <c r="F37" s="210">
        <v>35049.992727072444</v>
      </c>
      <c r="G37" s="211">
        <v>35386.17616742288</v>
      </c>
      <c r="H37" s="212" t="s">
        <v>2172</v>
      </c>
      <c r="I37" s="213" t="s">
        <v>2172</v>
      </c>
      <c r="J37" s="214" t="s">
        <v>2172</v>
      </c>
    </row>
    <row r="38" spans="2:10" ht="13.5">
      <c r="B38" s="139" t="s">
        <v>2249</v>
      </c>
      <c r="C38" s="140" t="s">
        <v>2250</v>
      </c>
      <c r="D38" s="141" t="s">
        <v>1866</v>
      </c>
      <c r="E38" s="209">
        <v>1.2504386697936278</v>
      </c>
      <c r="F38" s="210">
        <v>50.262295666791864</v>
      </c>
      <c r="G38" s="211">
        <v>0.09422155679379511</v>
      </c>
      <c r="H38" s="212" t="s">
        <v>2172</v>
      </c>
      <c r="I38" s="213" t="s">
        <v>2172</v>
      </c>
      <c r="J38" s="214" t="s">
        <v>2172</v>
      </c>
    </row>
    <row r="39" spans="2:10" ht="27">
      <c r="B39" s="139" t="s">
        <v>2251</v>
      </c>
      <c r="C39" s="140" t="s">
        <v>2252</v>
      </c>
      <c r="D39" s="141" t="s">
        <v>2253</v>
      </c>
      <c r="E39" s="209" t="s">
        <v>2172</v>
      </c>
      <c r="F39" s="210" t="s">
        <v>2172</v>
      </c>
      <c r="G39" s="211" t="s">
        <v>2172</v>
      </c>
      <c r="H39" s="212">
        <v>1.7689817442369986</v>
      </c>
      <c r="I39" s="213">
        <v>60.26791481906261</v>
      </c>
      <c r="J39" s="214">
        <v>0.14618079583949226</v>
      </c>
    </row>
    <row r="40" spans="2:10" ht="40.5">
      <c r="B40" s="139" t="s">
        <v>2254</v>
      </c>
      <c r="C40" s="140" t="s">
        <v>2255</v>
      </c>
      <c r="D40" s="141" t="s">
        <v>2256</v>
      </c>
      <c r="E40" s="209" t="s">
        <v>2172</v>
      </c>
      <c r="F40" s="210" t="s">
        <v>2172</v>
      </c>
      <c r="G40" s="211" t="s">
        <v>2172</v>
      </c>
      <c r="H40" s="212">
        <v>0.5044803453398439</v>
      </c>
      <c r="I40" s="213">
        <v>5.245972199370888</v>
      </c>
      <c r="J40" s="214">
        <v>0.15069364625138598</v>
      </c>
    </row>
    <row r="41" spans="2:10" ht="13.5">
      <c r="B41" s="139" t="s">
        <v>2257</v>
      </c>
      <c r="C41" s="140" t="s">
        <v>2258</v>
      </c>
      <c r="D41" s="141" t="s">
        <v>2259</v>
      </c>
      <c r="E41" s="209">
        <v>44.16090250621605</v>
      </c>
      <c r="F41" s="210">
        <v>417.8049696241657</v>
      </c>
      <c r="G41" s="211">
        <v>24.434727562451677</v>
      </c>
      <c r="H41" s="212">
        <v>4.404254704420423</v>
      </c>
      <c r="I41" s="213">
        <v>41.66852121598851</v>
      </c>
      <c r="J41" s="214">
        <v>2.436924014472103</v>
      </c>
    </row>
    <row r="42" spans="2:10" ht="27">
      <c r="B42" s="139" t="s">
        <v>2260</v>
      </c>
      <c r="C42" s="140" t="s">
        <v>2261</v>
      </c>
      <c r="D42" s="141" t="s">
        <v>2262</v>
      </c>
      <c r="E42" s="209" t="s">
        <v>2172</v>
      </c>
      <c r="F42" s="210" t="s">
        <v>2172</v>
      </c>
      <c r="G42" s="211" t="s">
        <v>2172</v>
      </c>
      <c r="H42" s="212">
        <v>6.337269507422795</v>
      </c>
      <c r="I42" s="213">
        <v>114.52654390385209</v>
      </c>
      <c r="J42" s="214">
        <v>0.027584579438962514</v>
      </c>
    </row>
    <row r="43" spans="2:10" ht="27">
      <c r="B43" s="139" t="s">
        <v>2263</v>
      </c>
      <c r="C43" s="140" t="s">
        <v>2264</v>
      </c>
      <c r="D43" s="141" t="s">
        <v>2265</v>
      </c>
      <c r="E43" s="209" t="s">
        <v>2172</v>
      </c>
      <c r="F43" s="210" t="s">
        <v>2172</v>
      </c>
      <c r="G43" s="211" t="s">
        <v>2172</v>
      </c>
      <c r="H43" s="212">
        <v>4.07931940306278</v>
      </c>
      <c r="I43" s="213">
        <v>39.67863950515484</v>
      </c>
      <c r="J43" s="214">
        <v>0.3199303690634302</v>
      </c>
    </row>
    <row r="44" spans="2:10" ht="13.5">
      <c r="B44" s="139" t="s">
        <v>2266</v>
      </c>
      <c r="C44" s="140" t="s">
        <v>2267</v>
      </c>
      <c r="D44" s="141" t="s">
        <v>1881</v>
      </c>
      <c r="E44" s="209" t="s">
        <v>2172</v>
      </c>
      <c r="F44" s="210" t="s">
        <v>2172</v>
      </c>
      <c r="G44" s="211" t="s">
        <v>2172</v>
      </c>
      <c r="H44" s="212">
        <v>0.11641296675042823</v>
      </c>
      <c r="I44" s="213">
        <v>1.0513211220738674</v>
      </c>
      <c r="J44" s="214">
        <v>0.03566597809066811</v>
      </c>
    </row>
    <row r="45" spans="2:10" ht="13.5">
      <c r="B45" s="139" t="s">
        <v>2268</v>
      </c>
      <c r="C45" s="140" t="s">
        <v>2269</v>
      </c>
      <c r="D45" s="141" t="s">
        <v>1884</v>
      </c>
      <c r="E45" s="209">
        <v>6.634965164388232</v>
      </c>
      <c r="F45" s="210">
        <v>50.47106829086998</v>
      </c>
      <c r="G45" s="211">
        <v>4.005563424183797</v>
      </c>
      <c r="H45" s="212">
        <v>0.08220102882251919</v>
      </c>
      <c r="I45" s="213">
        <v>0.6252894531457075</v>
      </c>
      <c r="J45" s="214">
        <v>0.04962519415309094</v>
      </c>
    </row>
    <row r="46" spans="2:10" ht="13.5">
      <c r="B46" s="139" t="s">
        <v>2270</v>
      </c>
      <c r="C46" s="140" t="s">
        <v>2271</v>
      </c>
      <c r="D46" s="141" t="s">
        <v>2272</v>
      </c>
      <c r="E46" s="209">
        <v>4.944403156913527</v>
      </c>
      <c r="F46" s="210">
        <v>22.12739465803757</v>
      </c>
      <c r="G46" s="211">
        <v>0.5560529887179225</v>
      </c>
      <c r="H46" s="212" t="s">
        <v>2172</v>
      </c>
      <c r="I46" s="213" t="s">
        <v>2172</v>
      </c>
      <c r="J46" s="214" t="s">
        <v>2172</v>
      </c>
    </row>
    <row r="47" spans="2:10" ht="27">
      <c r="B47" s="139" t="s">
        <v>2273</v>
      </c>
      <c r="C47" s="140" t="s">
        <v>2274</v>
      </c>
      <c r="D47" s="141" t="s">
        <v>2275</v>
      </c>
      <c r="E47" s="209" t="s">
        <v>2172</v>
      </c>
      <c r="F47" s="210" t="s">
        <v>2172</v>
      </c>
      <c r="G47" s="211" t="s">
        <v>2172</v>
      </c>
      <c r="H47" s="212">
        <v>0.3513341611813427</v>
      </c>
      <c r="I47" s="213">
        <v>3.965988869701963</v>
      </c>
      <c r="J47" s="214">
        <v>0.0027418153989158976</v>
      </c>
    </row>
    <row r="48" spans="2:10" ht="13.5">
      <c r="B48" s="139" t="s">
        <v>2276</v>
      </c>
      <c r="C48" s="140" t="s">
        <v>2277</v>
      </c>
      <c r="D48" s="141" t="s">
        <v>2278</v>
      </c>
      <c r="E48" s="209">
        <v>16.446141166716462</v>
      </c>
      <c r="F48" s="210">
        <v>102.01440308337058</v>
      </c>
      <c r="G48" s="211">
        <v>8.378990117910607</v>
      </c>
      <c r="H48" s="212">
        <v>3.2443642934756443</v>
      </c>
      <c r="I48" s="213">
        <v>20.12459235445071</v>
      </c>
      <c r="J48" s="214">
        <v>1.6529407159018048</v>
      </c>
    </row>
    <row r="49" spans="2:10" ht="13.5">
      <c r="B49" s="139" t="s">
        <v>2279</v>
      </c>
      <c r="C49" s="140" t="s">
        <v>2280</v>
      </c>
      <c r="D49" s="141" t="s">
        <v>2281</v>
      </c>
      <c r="E49" s="209">
        <v>0.4294548329083679</v>
      </c>
      <c r="F49" s="210">
        <v>7.429643799658125</v>
      </c>
      <c r="G49" s="211">
        <v>0.11478564103071204</v>
      </c>
      <c r="H49" s="212" t="s">
        <v>2172</v>
      </c>
      <c r="I49" s="213" t="s">
        <v>2172</v>
      </c>
      <c r="J49" s="214" t="s">
        <v>2172</v>
      </c>
    </row>
    <row r="50" spans="2:10" ht="13.5">
      <c r="B50" s="139" t="s">
        <v>2282</v>
      </c>
      <c r="C50" s="140" t="s">
        <v>2283</v>
      </c>
      <c r="D50" s="141" t="s">
        <v>1833</v>
      </c>
      <c r="E50" s="209">
        <v>8.645451631542597</v>
      </c>
      <c r="F50" s="210">
        <v>64.8955510979195</v>
      </c>
      <c r="G50" s="211">
        <v>6.123608345991455</v>
      </c>
      <c r="H50" s="212">
        <v>1.2182186642712636</v>
      </c>
      <c r="I50" s="213">
        <v>9.144342591336548</v>
      </c>
      <c r="J50" s="214">
        <v>0.8628692054162833</v>
      </c>
    </row>
    <row r="51" spans="2:10" ht="13.5">
      <c r="B51" s="139" t="s">
        <v>2284</v>
      </c>
      <c r="C51" s="140" t="s">
        <v>2285</v>
      </c>
      <c r="D51" s="141" t="s">
        <v>2286</v>
      </c>
      <c r="E51" s="209" t="s">
        <v>2172</v>
      </c>
      <c r="F51" s="210" t="s">
        <v>2172</v>
      </c>
      <c r="G51" s="211" t="s">
        <v>2172</v>
      </c>
      <c r="H51" s="212">
        <v>1.2614168198529818</v>
      </c>
      <c r="I51" s="213">
        <v>14.885832439816745</v>
      </c>
      <c r="J51" s="214">
        <v>0.8274400415696196</v>
      </c>
    </row>
    <row r="52" spans="2:10" ht="13.5">
      <c r="B52" s="139" t="s">
        <v>2287</v>
      </c>
      <c r="C52" s="140" t="s">
        <v>2288</v>
      </c>
      <c r="D52" s="141" t="s">
        <v>2289</v>
      </c>
      <c r="E52" s="209" t="s">
        <v>2172</v>
      </c>
      <c r="F52" s="210" t="s">
        <v>2172</v>
      </c>
      <c r="G52" s="211" t="s">
        <v>2172</v>
      </c>
      <c r="H52" s="212">
        <v>0.10230836222113188</v>
      </c>
      <c r="I52" s="213">
        <v>0.9118991699300407</v>
      </c>
      <c r="J52" s="214">
        <v>0.0594360498210403</v>
      </c>
    </row>
    <row r="53" spans="2:10" ht="13.5">
      <c r="B53" s="139" t="s">
        <v>2290</v>
      </c>
      <c r="C53" s="140" t="s">
        <v>2291</v>
      </c>
      <c r="D53" s="141" t="s">
        <v>2292</v>
      </c>
      <c r="E53" s="209" t="s">
        <v>2172</v>
      </c>
      <c r="F53" s="210" t="s">
        <v>2172</v>
      </c>
      <c r="G53" s="211" t="s">
        <v>2172</v>
      </c>
      <c r="H53" s="212">
        <v>0.10228516366933277</v>
      </c>
      <c r="I53" s="213">
        <v>0.9135245808678693</v>
      </c>
      <c r="J53" s="214">
        <v>0.04958889670671092</v>
      </c>
    </row>
    <row r="54" spans="2:10" ht="27">
      <c r="B54" s="139" t="s">
        <v>2293</v>
      </c>
      <c r="C54" s="140" t="s">
        <v>2294</v>
      </c>
      <c r="D54" s="141" t="s">
        <v>2295</v>
      </c>
      <c r="E54" s="209">
        <v>5.557644468911951</v>
      </c>
      <c r="F54" s="210">
        <v>230.36673133009154</v>
      </c>
      <c r="G54" s="211">
        <v>0.06150156303329477</v>
      </c>
      <c r="H54" s="212" t="s">
        <v>2172</v>
      </c>
      <c r="I54" s="213" t="s">
        <v>2172</v>
      </c>
      <c r="J54" s="214" t="s">
        <v>2172</v>
      </c>
    </row>
    <row r="55" spans="2:10" ht="27">
      <c r="B55" s="139" t="s">
        <v>2296</v>
      </c>
      <c r="C55" s="140" t="s">
        <v>2297</v>
      </c>
      <c r="D55" s="141" t="s">
        <v>2298</v>
      </c>
      <c r="E55" s="209" t="s">
        <v>2172</v>
      </c>
      <c r="F55" s="210" t="s">
        <v>2172</v>
      </c>
      <c r="G55" s="211" t="s">
        <v>2172</v>
      </c>
      <c r="H55" s="212">
        <v>3.8878008187034783</v>
      </c>
      <c r="I55" s="213">
        <v>9.236272829553771</v>
      </c>
      <c r="J55" s="214">
        <v>0.055367917765027544</v>
      </c>
    </row>
    <row r="56" spans="2:10" ht="27">
      <c r="B56" s="139" t="s">
        <v>2299</v>
      </c>
      <c r="C56" s="140" t="s">
        <v>2300</v>
      </c>
      <c r="D56" s="141" t="s">
        <v>2301</v>
      </c>
      <c r="E56" s="209" t="s">
        <v>2172</v>
      </c>
      <c r="F56" s="210" t="s">
        <v>2172</v>
      </c>
      <c r="G56" s="211" t="s">
        <v>2172</v>
      </c>
      <c r="H56" s="212">
        <v>0.5771337099532061</v>
      </c>
      <c r="I56" s="213">
        <v>4.263614043412544</v>
      </c>
      <c r="J56" s="214">
        <v>0.009762375939782674</v>
      </c>
    </row>
    <row r="57" spans="2:10" ht="27">
      <c r="B57" s="139" t="s">
        <v>2302</v>
      </c>
      <c r="C57" s="140" t="s">
        <v>2303</v>
      </c>
      <c r="D57" s="141" t="s">
        <v>2304</v>
      </c>
      <c r="E57" s="209" t="s">
        <v>2172</v>
      </c>
      <c r="F57" s="210" t="s">
        <v>2172</v>
      </c>
      <c r="G57" s="211" t="s">
        <v>2172</v>
      </c>
      <c r="H57" s="212">
        <v>0.4181249591227799</v>
      </c>
      <c r="I57" s="213">
        <v>3.530402134231896</v>
      </c>
      <c r="J57" s="214">
        <v>0.0049640762857421274</v>
      </c>
    </row>
    <row r="58" spans="2:10" ht="13.5">
      <c r="B58" s="139" t="s">
        <v>2305</v>
      </c>
      <c r="C58" s="140" t="s">
        <v>2306</v>
      </c>
      <c r="D58" s="141" t="s">
        <v>2307</v>
      </c>
      <c r="E58" s="209" t="s">
        <v>2172</v>
      </c>
      <c r="F58" s="210" t="s">
        <v>2172</v>
      </c>
      <c r="G58" s="211" t="s">
        <v>2172</v>
      </c>
      <c r="H58" s="212">
        <v>2.608255686839872</v>
      </c>
      <c r="I58" s="213">
        <v>20.806196687081048</v>
      </c>
      <c r="J58" s="214">
        <v>1.3957611703989166</v>
      </c>
    </row>
    <row r="59" spans="2:10" ht="13.5">
      <c r="B59" s="139" t="s">
        <v>2308</v>
      </c>
      <c r="C59" s="140" t="s">
        <v>2309</v>
      </c>
      <c r="D59" s="141" t="s">
        <v>2310</v>
      </c>
      <c r="E59" s="209" t="s">
        <v>2172</v>
      </c>
      <c r="F59" s="210" t="s">
        <v>2172</v>
      </c>
      <c r="G59" s="211" t="s">
        <v>2172</v>
      </c>
      <c r="H59" s="212">
        <v>3.245327029232813</v>
      </c>
      <c r="I59" s="213">
        <v>4.6420401476009765</v>
      </c>
      <c r="J59" s="214">
        <v>0.005024938821788473</v>
      </c>
    </row>
    <row r="60" spans="2:10" ht="13.5">
      <c r="B60" s="139" t="s">
        <v>2311</v>
      </c>
      <c r="C60" s="140" t="s">
        <v>2312</v>
      </c>
      <c r="D60" s="141" t="s">
        <v>2313</v>
      </c>
      <c r="E60" s="209">
        <v>5.616809056971496</v>
      </c>
      <c r="F60" s="210">
        <v>50.64381497783232</v>
      </c>
      <c r="G60" s="211">
        <v>0.7725687909999058</v>
      </c>
      <c r="H60" s="212">
        <v>1.4404514063131675</v>
      </c>
      <c r="I60" s="213">
        <v>12.987793205349941</v>
      </c>
      <c r="J60" s="214">
        <v>0.19812811690442433</v>
      </c>
    </row>
    <row r="61" spans="2:10" ht="13.5">
      <c r="B61" s="139" t="s">
        <v>2314</v>
      </c>
      <c r="C61" s="140" t="s">
        <v>2315</v>
      </c>
      <c r="D61" s="141" t="s">
        <v>1890</v>
      </c>
      <c r="E61" s="209">
        <v>7.373799243543829</v>
      </c>
      <c r="F61" s="210">
        <v>65.94429136977314</v>
      </c>
      <c r="G61" s="211">
        <v>1.0152043801715955</v>
      </c>
      <c r="H61" s="212">
        <v>0.1762127610314943</v>
      </c>
      <c r="I61" s="213">
        <v>1.575880393910537</v>
      </c>
      <c r="J61" s="214">
        <v>0.02426048783440009</v>
      </c>
    </row>
    <row r="62" spans="2:10" ht="13.5">
      <c r="B62" s="139" t="s">
        <v>2316</v>
      </c>
      <c r="C62" s="140" t="s">
        <v>2317</v>
      </c>
      <c r="D62" s="141" t="s">
        <v>1827</v>
      </c>
      <c r="E62" s="209">
        <v>0.7141814030175669</v>
      </c>
      <c r="F62" s="210">
        <v>5.199083686854466</v>
      </c>
      <c r="G62" s="211">
        <v>0.5540402111834243</v>
      </c>
      <c r="H62" s="212">
        <v>0.24420594110874022</v>
      </c>
      <c r="I62" s="213">
        <v>1.7777655918886532</v>
      </c>
      <c r="J62" s="214">
        <v>0.1894475417764488</v>
      </c>
    </row>
    <row r="63" spans="2:10" ht="27">
      <c r="B63" s="139" t="s">
        <v>143</v>
      </c>
      <c r="C63" s="140" t="s">
        <v>144</v>
      </c>
      <c r="D63" s="141" t="s">
        <v>145</v>
      </c>
      <c r="E63" s="209" t="s">
        <v>2172</v>
      </c>
      <c r="F63" s="210" t="s">
        <v>2172</v>
      </c>
      <c r="G63" s="211" t="s">
        <v>2172</v>
      </c>
      <c r="H63" s="212">
        <v>0.34682769475940106</v>
      </c>
      <c r="I63" s="213">
        <v>17.349356132691874</v>
      </c>
      <c r="J63" s="214">
        <v>0.0004245250492769181</v>
      </c>
    </row>
    <row r="64" spans="2:10" ht="27">
      <c r="B64" s="139" t="s">
        <v>146</v>
      </c>
      <c r="C64" s="140" t="s">
        <v>147</v>
      </c>
      <c r="D64" s="141" t="s">
        <v>148</v>
      </c>
      <c r="E64" s="209">
        <v>453.28975140000205</v>
      </c>
      <c r="F64" s="210">
        <v>1529.2763971463694</v>
      </c>
      <c r="G64" s="211">
        <v>21.86739710231077</v>
      </c>
      <c r="H64" s="212">
        <v>0.16908775155525713</v>
      </c>
      <c r="I64" s="213">
        <v>0.5704561082648888</v>
      </c>
      <c r="J64" s="214">
        <v>0.008157054063048593</v>
      </c>
    </row>
    <row r="65" spans="2:10" ht="27">
      <c r="B65" s="139" t="s">
        <v>149</v>
      </c>
      <c r="C65" s="140" t="s">
        <v>147</v>
      </c>
      <c r="D65" s="141" t="s">
        <v>150</v>
      </c>
      <c r="E65" s="209">
        <v>602.2527346571236</v>
      </c>
      <c r="F65" s="210">
        <v>313.54507642108246</v>
      </c>
      <c r="G65" s="211">
        <v>13.43725014043519</v>
      </c>
      <c r="H65" s="212" t="s">
        <v>2172</v>
      </c>
      <c r="I65" s="213" t="s">
        <v>2172</v>
      </c>
      <c r="J65" s="214" t="s">
        <v>2172</v>
      </c>
    </row>
    <row r="66" spans="2:10" ht="27">
      <c r="B66" s="139" t="s">
        <v>149</v>
      </c>
      <c r="C66" s="140" t="s">
        <v>147</v>
      </c>
      <c r="D66" s="141" t="s">
        <v>150</v>
      </c>
      <c r="E66" s="209">
        <v>602.2527346571236</v>
      </c>
      <c r="F66" s="210">
        <v>313.54507642108246</v>
      </c>
      <c r="G66" s="211">
        <v>13.43725014043519</v>
      </c>
      <c r="H66" s="212" t="s">
        <v>2172</v>
      </c>
      <c r="I66" s="213" t="s">
        <v>2172</v>
      </c>
      <c r="J66" s="214" t="s">
        <v>2172</v>
      </c>
    </row>
    <row r="67" spans="2:10" ht="40.5">
      <c r="B67" s="139" t="s">
        <v>151</v>
      </c>
      <c r="C67" s="140" t="s">
        <v>152</v>
      </c>
      <c r="D67" s="141" t="s">
        <v>153</v>
      </c>
      <c r="E67" s="209" t="s">
        <v>2172</v>
      </c>
      <c r="F67" s="210" t="s">
        <v>2172</v>
      </c>
      <c r="G67" s="211" t="s">
        <v>2172</v>
      </c>
      <c r="H67" s="212">
        <v>0.2652997653210713</v>
      </c>
      <c r="I67" s="213">
        <v>11.140203097484065</v>
      </c>
      <c r="J67" s="214">
        <v>0.00014031554734950748</v>
      </c>
    </row>
    <row r="68" spans="2:10" ht="27">
      <c r="B68" s="139" t="s">
        <v>154</v>
      </c>
      <c r="C68" s="140" t="s">
        <v>155</v>
      </c>
      <c r="D68" s="141" t="s">
        <v>156</v>
      </c>
      <c r="E68" s="209" t="s">
        <v>2172</v>
      </c>
      <c r="F68" s="210" t="s">
        <v>2172</v>
      </c>
      <c r="G68" s="211" t="s">
        <v>2172</v>
      </c>
      <c r="H68" s="212">
        <v>0.1751012410290268</v>
      </c>
      <c r="I68" s="213">
        <v>2.1153803984128334</v>
      </c>
      <c r="J68" s="214">
        <v>0.029631856724838593</v>
      </c>
    </row>
    <row r="69" spans="2:10" ht="27">
      <c r="B69" s="139" t="s">
        <v>2225</v>
      </c>
      <c r="C69" s="140" t="s">
        <v>157</v>
      </c>
      <c r="D69" s="141" t="s">
        <v>158</v>
      </c>
      <c r="E69" s="209" t="s">
        <v>2172</v>
      </c>
      <c r="F69" s="210" t="s">
        <v>2172</v>
      </c>
      <c r="G69" s="211" t="s">
        <v>2172</v>
      </c>
      <c r="H69" s="212">
        <v>32.698897487392905</v>
      </c>
      <c r="I69" s="213">
        <v>830.4836365384717</v>
      </c>
      <c r="J69" s="214">
        <v>833.4672676187297</v>
      </c>
    </row>
    <row r="70" spans="2:10" ht="27">
      <c r="B70" s="139" t="s">
        <v>2225</v>
      </c>
      <c r="C70" s="140" t="s">
        <v>157</v>
      </c>
      <c r="D70" s="141" t="s">
        <v>159</v>
      </c>
      <c r="E70" s="209" t="s">
        <v>2172</v>
      </c>
      <c r="F70" s="210" t="s">
        <v>2172</v>
      </c>
      <c r="G70" s="211" t="s">
        <v>2172</v>
      </c>
      <c r="H70" s="212">
        <v>11.444614120587516</v>
      </c>
      <c r="I70" s="213">
        <v>290.6692727884651</v>
      </c>
      <c r="J70" s="214">
        <v>291.7135436665553</v>
      </c>
    </row>
    <row r="71" spans="2:10" ht="40.5">
      <c r="B71" s="139" t="s">
        <v>160</v>
      </c>
      <c r="C71" s="140" t="s">
        <v>161</v>
      </c>
      <c r="D71" s="141" t="s">
        <v>162</v>
      </c>
      <c r="E71" s="209" t="s">
        <v>2172</v>
      </c>
      <c r="F71" s="210" t="s">
        <v>2172</v>
      </c>
      <c r="G71" s="211" t="s">
        <v>2172</v>
      </c>
      <c r="H71" s="212">
        <v>34.417804508543654</v>
      </c>
      <c r="I71" s="213">
        <v>37.062668611114816</v>
      </c>
      <c r="J71" s="214">
        <v>103.4989264258488</v>
      </c>
    </row>
    <row r="72" spans="2:10" ht="13.5">
      <c r="B72" s="139" t="s">
        <v>163</v>
      </c>
      <c r="C72" s="140" t="s">
        <v>164</v>
      </c>
      <c r="D72" s="141" t="s">
        <v>1899</v>
      </c>
      <c r="E72" s="209">
        <v>0.8666153989804972</v>
      </c>
      <c r="F72" s="210">
        <v>29.554390749230993</v>
      </c>
      <c r="G72" s="211">
        <v>0.07669162988696077</v>
      </c>
      <c r="H72" s="212">
        <v>0.04289398227918562</v>
      </c>
      <c r="I72" s="213">
        <v>1.4628236638317236</v>
      </c>
      <c r="J72" s="214">
        <v>0.0037959277174201118</v>
      </c>
    </row>
    <row r="73" spans="2:10" ht="27">
      <c r="B73" s="139" t="s">
        <v>165</v>
      </c>
      <c r="C73" s="140" t="s">
        <v>166</v>
      </c>
      <c r="D73" s="141" t="s">
        <v>167</v>
      </c>
      <c r="E73" s="209">
        <v>489.87794761065027</v>
      </c>
      <c r="F73" s="210">
        <v>1151.2874775468636</v>
      </c>
      <c r="G73" s="211">
        <v>1163.460608218029</v>
      </c>
      <c r="H73" s="212" t="s">
        <v>2172</v>
      </c>
      <c r="I73" s="213" t="s">
        <v>2172</v>
      </c>
      <c r="J73" s="214" t="s">
        <v>2172</v>
      </c>
    </row>
    <row r="74" spans="2:10" ht="27">
      <c r="B74" s="139" t="s">
        <v>168</v>
      </c>
      <c r="C74" s="140" t="s">
        <v>166</v>
      </c>
      <c r="D74" s="141" t="s">
        <v>169</v>
      </c>
      <c r="E74" s="209" t="s">
        <v>2172</v>
      </c>
      <c r="F74" s="210" t="s">
        <v>2172</v>
      </c>
      <c r="G74" s="211" t="s">
        <v>2172</v>
      </c>
      <c r="H74" s="212">
        <v>8.1052262649967</v>
      </c>
      <c r="I74" s="213">
        <v>19.04851105686262</v>
      </c>
      <c r="J74" s="214">
        <v>19.249920364883938</v>
      </c>
    </row>
    <row r="75" spans="2:10" ht="40.5">
      <c r="B75" s="139" t="s">
        <v>170</v>
      </c>
      <c r="C75" s="140" t="s">
        <v>171</v>
      </c>
      <c r="D75" s="141" t="s">
        <v>172</v>
      </c>
      <c r="E75" s="209">
        <v>185555962.7169133</v>
      </c>
      <c r="F75" s="210">
        <v>1562318804.5471058</v>
      </c>
      <c r="G75" s="211">
        <v>2203020.8180313837</v>
      </c>
      <c r="H75" s="212" t="s">
        <v>2172</v>
      </c>
      <c r="I75" s="213" t="s">
        <v>2172</v>
      </c>
      <c r="J75" s="214" t="s">
        <v>2172</v>
      </c>
    </row>
    <row r="76" spans="2:10" ht="27">
      <c r="B76" s="139" t="s">
        <v>173</v>
      </c>
      <c r="C76" s="140" t="s">
        <v>174</v>
      </c>
      <c r="D76" s="141" t="s">
        <v>175</v>
      </c>
      <c r="E76" s="209" t="s">
        <v>2172</v>
      </c>
      <c r="F76" s="210" t="s">
        <v>2172</v>
      </c>
      <c r="G76" s="211" t="s">
        <v>2172</v>
      </c>
      <c r="H76" s="212">
        <v>0.08541857081013038</v>
      </c>
      <c r="I76" s="213">
        <v>7.034741485567793</v>
      </c>
      <c r="J76" s="214">
        <v>0.022098974935088545</v>
      </c>
    </row>
    <row r="77" spans="2:10" ht="13.5">
      <c r="B77" s="139" t="s">
        <v>176</v>
      </c>
      <c r="C77" s="140" t="s">
        <v>177</v>
      </c>
      <c r="D77" s="141" t="s">
        <v>178</v>
      </c>
      <c r="E77" s="209">
        <v>3.5531560489543508</v>
      </c>
      <c r="F77" s="210">
        <v>61.302843492032025</v>
      </c>
      <c r="G77" s="211">
        <v>0.2844368003869389</v>
      </c>
      <c r="H77" s="212" t="s">
        <v>2172</v>
      </c>
      <c r="I77" s="213" t="s">
        <v>2172</v>
      </c>
      <c r="J77" s="214" t="s">
        <v>2172</v>
      </c>
    </row>
    <row r="78" spans="2:10" ht="40.5">
      <c r="B78" s="139" t="s">
        <v>179</v>
      </c>
      <c r="C78" s="140" t="s">
        <v>180</v>
      </c>
      <c r="D78" s="141" t="s">
        <v>181</v>
      </c>
      <c r="E78" s="209" t="s">
        <v>2172</v>
      </c>
      <c r="F78" s="210" t="s">
        <v>2172</v>
      </c>
      <c r="G78" s="211" t="s">
        <v>2172</v>
      </c>
      <c r="H78" s="212">
        <v>47.31512301086097</v>
      </c>
      <c r="I78" s="213">
        <v>17.84340714146169</v>
      </c>
      <c r="J78" s="214">
        <v>0.15953881779571286</v>
      </c>
    </row>
    <row r="79" spans="2:10" ht="27">
      <c r="B79" s="139" t="s">
        <v>182</v>
      </c>
      <c r="C79" s="140" t="s">
        <v>183</v>
      </c>
      <c r="D79" s="141" t="s">
        <v>184</v>
      </c>
      <c r="E79" s="209" t="s">
        <v>2172</v>
      </c>
      <c r="F79" s="210" t="s">
        <v>2172</v>
      </c>
      <c r="G79" s="211" t="s">
        <v>2172</v>
      </c>
      <c r="H79" s="212">
        <v>0.404863520219541</v>
      </c>
      <c r="I79" s="213">
        <v>3.968475273408369</v>
      </c>
      <c r="J79" s="214">
        <v>1.7449460485962887E-05</v>
      </c>
    </row>
    <row r="80" spans="2:10" ht="27">
      <c r="B80" s="139" t="s">
        <v>185</v>
      </c>
      <c r="C80" s="140" t="s">
        <v>186</v>
      </c>
      <c r="D80" s="141" t="s">
        <v>187</v>
      </c>
      <c r="E80" s="209" t="s">
        <v>2172</v>
      </c>
      <c r="F80" s="210" t="s">
        <v>2172</v>
      </c>
      <c r="G80" s="211" t="s">
        <v>2172</v>
      </c>
      <c r="H80" s="212">
        <v>0.6023017311851995</v>
      </c>
      <c r="I80" s="213">
        <v>18.895866018311445</v>
      </c>
      <c r="J80" s="214">
        <v>0.004268025872876114</v>
      </c>
    </row>
    <row r="81" spans="2:10" ht="27">
      <c r="B81" s="139" t="s">
        <v>188</v>
      </c>
      <c r="C81" s="140" t="s">
        <v>189</v>
      </c>
      <c r="D81" s="141" t="s">
        <v>190</v>
      </c>
      <c r="E81" s="209" t="s">
        <v>2172</v>
      </c>
      <c r="F81" s="210" t="s">
        <v>2172</v>
      </c>
      <c r="G81" s="211" t="s">
        <v>2172</v>
      </c>
      <c r="H81" s="212">
        <v>1.692490744481924</v>
      </c>
      <c r="I81" s="213">
        <v>62.499830150790515</v>
      </c>
      <c r="J81" s="214">
        <v>0.0035915776079898927</v>
      </c>
    </row>
    <row r="82" spans="2:10" ht="27">
      <c r="B82" s="139" t="s">
        <v>191</v>
      </c>
      <c r="C82" s="140" t="s">
        <v>192</v>
      </c>
      <c r="D82" s="141" t="s">
        <v>193</v>
      </c>
      <c r="E82" s="209" t="s">
        <v>2172</v>
      </c>
      <c r="F82" s="210" t="s">
        <v>2172</v>
      </c>
      <c r="G82" s="211" t="s">
        <v>2172</v>
      </c>
      <c r="H82" s="212">
        <v>13.20744536026822</v>
      </c>
      <c r="I82" s="213">
        <v>298.06536295630985</v>
      </c>
      <c r="J82" s="214">
        <v>0.007264118751446836</v>
      </c>
    </row>
    <row r="83" spans="2:10" ht="27">
      <c r="B83" s="139" t="s">
        <v>194</v>
      </c>
      <c r="C83" s="140" t="s">
        <v>195</v>
      </c>
      <c r="D83" s="141" t="s">
        <v>196</v>
      </c>
      <c r="E83" s="209" t="s">
        <v>2172</v>
      </c>
      <c r="F83" s="210" t="s">
        <v>2172</v>
      </c>
      <c r="G83" s="211" t="s">
        <v>2172</v>
      </c>
      <c r="H83" s="212">
        <v>142.69189286865097</v>
      </c>
      <c r="I83" s="213">
        <v>11.29048123349015</v>
      </c>
      <c r="J83" s="214">
        <v>0.039319142207725644</v>
      </c>
    </row>
    <row r="84" spans="2:10" ht="27">
      <c r="B84" s="139" t="s">
        <v>197</v>
      </c>
      <c r="C84" s="140" t="s">
        <v>198</v>
      </c>
      <c r="D84" s="141" t="s">
        <v>199</v>
      </c>
      <c r="E84" s="209">
        <v>39.30208545784907</v>
      </c>
      <c r="F84" s="210">
        <v>62.01756636749436</v>
      </c>
      <c r="G84" s="211">
        <v>0.3883599878040993</v>
      </c>
      <c r="H84" s="212">
        <v>0.5031469796024521</v>
      </c>
      <c r="I84" s="213">
        <v>0.7939515381076968</v>
      </c>
      <c r="J84" s="214">
        <v>0.004971801180159861</v>
      </c>
    </row>
    <row r="85" spans="2:10" ht="13.5">
      <c r="B85" s="139" t="s">
        <v>200</v>
      </c>
      <c r="C85" s="140" t="s">
        <v>201</v>
      </c>
      <c r="D85" s="141" t="s">
        <v>1842</v>
      </c>
      <c r="E85" s="209">
        <v>2.2853197228725906</v>
      </c>
      <c r="F85" s="210">
        <v>17.219527790878104</v>
      </c>
      <c r="G85" s="211">
        <v>0.7104378733693889</v>
      </c>
      <c r="H85" s="212">
        <v>2.625632463082105</v>
      </c>
      <c r="I85" s="213">
        <v>19.783731227700372</v>
      </c>
      <c r="J85" s="214">
        <v>0.8162309740087412</v>
      </c>
    </row>
    <row r="86" spans="2:10" ht="13.5">
      <c r="B86" s="139" t="s">
        <v>202</v>
      </c>
      <c r="C86" s="140" t="s">
        <v>203</v>
      </c>
      <c r="D86" s="141" t="s">
        <v>204</v>
      </c>
      <c r="E86" s="209" t="s">
        <v>2172</v>
      </c>
      <c r="F86" s="210" t="s">
        <v>2172</v>
      </c>
      <c r="G86" s="211" t="s">
        <v>2172</v>
      </c>
      <c r="H86" s="212">
        <v>3.467229915264011</v>
      </c>
      <c r="I86" s="213">
        <v>6.558343112254088</v>
      </c>
      <c r="J86" s="214">
        <v>0.05850089732842135</v>
      </c>
    </row>
    <row r="87" spans="2:10" ht="13.5">
      <c r="B87" s="139" t="s">
        <v>205</v>
      </c>
      <c r="C87" s="140" t="s">
        <v>206</v>
      </c>
      <c r="D87" s="141" t="s">
        <v>207</v>
      </c>
      <c r="E87" s="209" t="s">
        <v>2172</v>
      </c>
      <c r="F87" s="210" t="s">
        <v>2172</v>
      </c>
      <c r="G87" s="211" t="s">
        <v>2172</v>
      </c>
      <c r="H87" s="212">
        <v>10.485997757240598</v>
      </c>
      <c r="I87" s="213">
        <v>8.93570318661456</v>
      </c>
      <c r="J87" s="214">
        <v>0.20384658458481122</v>
      </c>
    </row>
    <row r="88" spans="2:10" ht="13.5">
      <c r="B88" s="139" t="s">
        <v>208</v>
      </c>
      <c r="C88" s="140" t="s">
        <v>209</v>
      </c>
      <c r="D88" s="141" t="s">
        <v>210</v>
      </c>
      <c r="E88" s="209" t="s">
        <v>2172</v>
      </c>
      <c r="F88" s="210" t="s">
        <v>2172</v>
      </c>
      <c r="G88" s="211" t="s">
        <v>2172</v>
      </c>
      <c r="H88" s="212">
        <v>2.703445680333916</v>
      </c>
      <c r="I88" s="213">
        <v>22.561581012951834</v>
      </c>
      <c r="J88" s="214">
        <v>1.293833737404918</v>
      </c>
    </row>
    <row r="89" spans="2:10" ht="13.5">
      <c r="B89" s="139" t="s">
        <v>211</v>
      </c>
      <c r="C89" s="140" t="s">
        <v>212</v>
      </c>
      <c r="D89" s="141" t="s">
        <v>1839</v>
      </c>
      <c r="E89" s="209">
        <v>1.046963591084682</v>
      </c>
      <c r="F89" s="210">
        <v>8.542973877057312</v>
      </c>
      <c r="G89" s="211">
        <v>0.30918550442985754</v>
      </c>
      <c r="H89" s="212">
        <v>2.3311426114846427</v>
      </c>
      <c r="I89" s="213">
        <v>19.021569234299843</v>
      </c>
      <c r="J89" s="214">
        <v>0.6884246122475882</v>
      </c>
    </row>
    <row r="90" spans="2:10" ht="27">
      <c r="B90" s="139" t="s">
        <v>213</v>
      </c>
      <c r="C90" s="140" t="s">
        <v>214</v>
      </c>
      <c r="D90" s="141" t="s">
        <v>215</v>
      </c>
      <c r="E90" s="209" t="s">
        <v>2172</v>
      </c>
      <c r="F90" s="210" t="s">
        <v>2172</v>
      </c>
      <c r="G90" s="211" t="s">
        <v>2172</v>
      </c>
      <c r="H90" s="212">
        <v>4.625983770587936</v>
      </c>
      <c r="I90" s="213">
        <v>17.976738168307097</v>
      </c>
      <c r="J90" s="214">
        <v>0.06543216619853819</v>
      </c>
    </row>
    <row r="91" spans="2:10" ht="13.5">
      <c r="B91" s="139" t="s">
        <v>216</v>
      </c>
      <c r="C91" s="140" t="s">
        <v>217</v>
      </c>
      <c r="D91" s="141" t="s">
        <v>218</v>
      </c>
      <c r="E91" s="209">
        <v>0.7630288875282832</v>
      </c>
      <c r="F91" s="210">
        <v>6.574601530120868</v>
      </c>
      <c r="G91" s="211">
        <v>0.22288527976940797</v>
      </c>
      <c r="H91" s="212">
        <v>0.05944756662103673</v>
      </c>
      <c r="I91" s="213">
        <v>0.5122270845271804</v>
      </c>
      <c r="J91" s="214">
        <v>0.017364988055513366</v>
      </c>
    </row>
    <row r="92" spans="2:10" ht="27">
      <c r="B92" s="139" t="s">
        <v>2225</v>
      </c>
      <c r="C92" s="140" t="s">
        <v>219</v>
      </c>
      <c r="D92" s="141" t="s">
        <v>220</v>
      </c>
      <c r="E92" s="209">
        <v>52.5751560342343</v>
      </c>
      <c r="F92" s="210">
        <v>117.5479110976114</v>
      </c>
      <c r="G92" s="211">
        <v>118.8153288619423</v>
      </c>
      <c r="H92" s="212" t="s">
        <v>2172</v>
      </c>
      <c r="I92" s="213" t="s">
        <v>2172</v>
      </c>
      <c r="J92" s="214" t="s">
        <v>2172</v>
      </c>
    </row>
    <row r="93" spans="2:10" ht="27">
      <c r="B93" s="139" t="s">
        <v>221</v>
      </c>
      <c r="C93" s="140" t="s">
        <v>219</v>
      </c>
      <c r="D93" s="141" t="s">
        <v>222</v>
      </c>
      <c r="E93" s="209" t="s">
        <v>2172</v>
      </c>
      <c r="F93" s="210" t="s">
        <v>2172</v>
      </c>
      <c r="G93" s="211" t="s">
        <v>2172</v>
      </c>
      <c r="H93" s="212">
        <v>3.3653469851012257</v>
      </c>
      <c r="I93" s="213">
        <v>7.524266936263688</v>
      </c>
      <c r="J93" s="214">
        <v>7.605394618495908</v>
      </c>
    </row>
    <row r="94" spans="2:10" ht="27">
      <c r="B94" s="139" t="s">
        <v>223</v>
      </c>
      <c r="C94" s="140" t="s">
        <v>224</v>
      </c>
      <c r="D94" s="141" t="s">
        <v>1927</v>
      </c>
      <c r="E94" s="209">
        <v>83.97182199551008</v>
      </c>
      <c r="F94" s="210">
        <v>182.2761561768684</v>
      </c>
      <c r="G94" s="211">
        <v>219.03814472810524</v>
      </c>
      <c r="H94" s="212">
        <v>3.2250325739636665</v>
      </c>
      <c r="I94" s="213">
        <v>7.00052145062091</v>
      </c>
      <c r="J94" s="214">
        <v>8.412407101592704</v>
      </c>
    </row>
    <row r="95" spans="2:10" ht="27">
      <c r="B95" s="139" t="s">
        <v>2225</v>
      </c>
      <c r="C95" s="140" t="s">
        <v>225</v>
      </c>
      <c r="D95" s="141" t="s">
        <v>226</v>
      </c>
      <c r="E95" s="209">
        <v>3737.813388888935</v>
      </c>
      <c r="F95" s="210">
        <v>8113.605741096563</v>
      </c>
      <c r="G95" s="211">
        <v>9749.981488860403</v>
      </c>
      <c r="H95" s="212" t="s">
        <v>2172</v>
      </c>
      <c r="I95" s="213" t="s">
        <v>2172</v>
      </c>
      <c r="J95" s="214" t="s">
        <v>2172</v>
      </c>
    </row>
    <row r="96" spans="2:10" ht="13.5">
      <c r="B96" s="139" t="s">
        <v>2225</v>
      </c>
      <c r="C96" s="140" t="s">
        <v>225</v>
      </c>
      <c r="D96" s="141" t="s">
        <v>1930</v>
      </c>
      <c r="E96" s="209">
        <v>3737.813388888935</v>
      </c>
      <c r="F96" s="210">
        <v>8113.605741096563</v>
      </c>
      <c r="G96" s="211">
        <v>9749.981488860403</v>
      </c>
      <c r="H96" s="212" t="s">
        <v>2172</v>
      </c>
      <c r="I96" s="213" t="s">
        <v>2172</v>
      </c>
      <c r="J96" s="214" t="s">
        <v>2172</v>
      </c>
    </row>
    <row r="97" spans="2:10" ht="27">
      <c r="B97" s="139" t="s">
        <v>2225</v>
      </c>
      <c r="C97" s="140" t="s">
        <v>225</v>
      </c>
      <c r="D97" s="141" t="s">
        <v>227</v>
      </c>
      <c r="E97" s="209">
        <v>3737.813388888935</v>
      </c>
      <c r="F97" s="210">
        <v>8113.605741096563</v>
      </c>
      <c r="G97" s="211">
        <v>9749.981488860403</v>
      </c>
      <c r="H97" s="212" t="s">
        <v>2172</v>
      </c>
      <c r="I97" s="213" t="s">
        <v>2172</v>
      </c>
      <c r="J97" s="214" t="s">
        <v>2172</v>
      </c>
    </row>
    <row r="98" spans="2:10" ht="27">
      <c r="B98" s="139" t="s">
        <v>228</v>
      </c>
      <c r="C98" s="140" t="s">
        <v>225</v>
      </c>
      <c r="D98" s="141" t="s">
        <v>229</v>
      </c>
      <c r="E98" s="209">
        <v>3737.813388888935</v>
      </c>
      <c r="F98" s="210">
        <v>8113.605741096563</v>
      </c>
      <c r="G98" s="211">
        <v>9749.981488860403</v>
      </c>
      <c r="H98" s="212" t="s">
        <v>2172</v>
      </c>
      <c r="I98" s="213" t="s">
        <v>2172</v>
      </c>
      <c r="J98" s="214" t="s">
        <v>2172</v>
      </c>
    </row>
    <row r="99" spans="2:10" ht="27">
      <c r="B99" s="139" t="s">
        <v>230</v>
      </c>
      <c r="C99" s="140" t="s">
        <v>225</v>
      </c>
      <c r="D99" s="141" t="s">
        <v>231</v>
      </c>
      <c r="E99" s="209">
        <v>3737.813388888935</v>
      </c>
      <c r="F99" s="210">
        <v>8113.605741096563</v>
      </c>
      <c r="G99" s="211">
        <v>9749.981488860403</v>
      </c>
      <c r="H99" s="212" t="s">
        <v>2172</v>
      </c>
      <c r="I99" s="213" t="s">
        <v>2172</v>
      </c>
      <c r="J99" s="214" t="s">
        <v>2172</v>
      </c>
    </row>
    <row r="100" spans="2:10" ht="27">
      <c r="B100" s="139" t="s">
        <v>232</v>
      </c>
      <c r="C100" s="140" t="s">
        <v>225</v>
      </c>
      <c r="D100" s="141" t="s">
        <v>233</v>
      </c>
      <c r="E100" s="209">
        <v>3737.813388888935</v>
      </c>
      <c r="F100" s="210">
        <v>8113.605741096563</v>
      </c>
      <c r="G100" s="211">
        <v>9749.981488860403</v>
      </c>
      <c r="H100" s="212" t="s">
        <v>2172</v>
      </c>
      <c r="I100" s="213" t="s">
        <v>2172</v>
      </c>
      <c r="J100" s="214" t="s">
        <v>2172</v>
      </c>
    </row>
    <row r="101" spans="2:10" ht="27">
      <c r="B101" s="139" t="s">
        <v>234</v>
      </c>
      <c r="C101" s="140" t="s">
        <v>225</v>
      </c>
      <c r="D101" s="141" t="s">
        <v>235</v>
      </c>
      <c r="E101" s="209">
        <v>3737.813388888935</v>
      </c>
      <c r="F101" s="210">
        <v>8113.605741096563</v>
      </c>
      <c r="G101" s="211">
        <v>9749.981488860403</v>
      </c>
      <c r="H101" s="212" t="s">
        <v>2172</v>
      </c>
      <c r="I101" s="213" t="s">
        <v>2172</v>
      </c>
      <c r="J101" s="214" t="s">
        <v>2172</v>
      </c>
    </row>
    <row r="102" spans="2:10" ht="27">
      <c r="B102" s="139" t="s">
        <v>236</v>
      </c>
      <c r="C102" s="140" t="s">
        <v>225</v>
      </c>
      <c r="D102" s="141" t="s">
        <v>237</v>
      </c>
      <c r="E102" s="209">
        <v>1067.0662947466449</v>
      </c>
      <c r="F102" s="210">
        <v>2316.2620265963924</v>
      </c>
      <c r="G102" s="211">
        <v>2783.412529928146</v>
      </c>
      <c r="H102" s="212" t="s">
        <v>2172</v>
      </c>
      <c r="I102" s="213" t="s">
        <v>2172</v>
      </c>
      <c r="J102" s="214" t="s">
        <v>2172</v>
      </c>
    </row>
    <row r="103" spans="2:10" ht="27">
      <c r="B103" s="139" t="s">
        <v>238</v>
      </c>
      <c r="C103" s="140" t="s">
        <v>225</v>
      </c>
      <c r="D103" s="141" t="s">
        <v>239</v>
      </c>
      <c r="E103" s="209">
        <v>3737.813388888935</v>
      </c>
      <c r="F103" s="210">
        <v>8113.605741096563</v>
      </c>
      <c r="G103" s="211">
        <v>9749.981488860403</v>
      </c>
      <c r="H103" s="212" t="s">
        <v>2172</v>
      </c>
      <c r="I103" s="213" t="s">
        <v>2172</v>
      </c>
      <c r="J103" s="214" t="s">
        <v>2172</v>
      </c>
    </row>
    <row r="104" spans="2:10" ht="27">
      <c r="B104" s="139" t="s">
        <v>240</v>
      </c>
      <c r="C104" s="140" t="s">
        <v>241</v>
      </c>
      <c r="D104" s="141" t="s">
        <v>242</v>
      </c>
      <c r="E104" s="209" t="s">
        <v>2172</v>
      </c>
      <c r="F104" s="210" t="s">
        <v>2172</v>
      </c>
      <c r="G104" s="211" t="s">
        <v>2172</v>
      </c>
      <c r="H104" s="212">
        <v>0.02007836725591916</v>
      </c>
      <c r="I104" s="213">
        <v>10.49682793567827</v>
      </c>
      <c r="J104" s="214">
        <v>5.208251301735952E-05</v>
      </c>
    </row>
    <row r="105" spans="2:10" ht="27">
      <c r="B105" s="139" t="s">
        <v>243</v>
      </c>
      <c r="C105" s="140" t="s">
        <v>244</v>
      </c>
      <c r="D105" s="141" t="s">
        <v>245</v>
      </c>
      <c r="E105" s="209" t="s">
        <v>2172</v>
      </c>
      <c r="F105" s="210" t="s">
        <v>2172</v>
      </c>
      <c r="G105" s="211" t="s">
        <v>2172</v>
      </c>
      <c r="H105" s="212">
        <v>0.08798715774826416</v>
      </c>
      <c r="I105" s="213">
        <v>3.5160637898670615</v>
      </c>
      <c r="J105" s="214">
        <v>0.012947172758361259</v>
      </c>
    </row>
    <row r="106" spans="2:10" ht="27">
      <c r="B106" s="139" t="s">
        <v>2225</v>
      </c>
      <c r="C106" s="140" t="s">
        <v>246</v>
      </c>
      <c r="D106" s="141" t="s">
        <v>247</v>
      </c>
      <c r="E106" s="209">
        <v>19545.20716704651</v>
      </c>
      <c r="F106" s="210">
        <v>31403.023263899457</v>
      </c>
      <c r="G106" s="211">
        <v>56066.917502136</v>
      </c>
      <c r="H106" s="212" t="s">
        <v>2172</v>
      </c>
      <c r="I106" s="213" t="s">
        <v>2172</v>
      </c>
      <c r="J106" s="214" t="s">
        <v>2172</v>
      </c>
    </row>
    <row r="107" spans="2:10" ht="27">
      <c r="B107" s="139" t="s">
        <v>2225</v>
      </c>
      <c r="C107" s="140" t="s">
        <v>246</v>
      </c>
      <c r="D107" s="141" t="s">
        <v>248</v>
      </c>
      <c r="E107" s="209">
        <v>19545.20716704651</v>
      </c>
      <c r="F107" s="210">
        <v>31403.023263899457</v>
      </c>
      <c r="G107" s="211">
        <v>56066.917502136</v>
      </c>
      <c r="H107" s="212" t="s">
        <v>2172</v>
      </c>
      <c r="I107" s="213" t="s">
        <v>2172</v>
      </c>
      <c r="J107" s="214" t="s">
        <v>2172</v>
      </c>
    </row>
    <row r="108" spans="2:10" ht="27">
      <c r="B108" s="139" t="s">
        <v>249</v>
      </c>
      <c r="C108" s="140" t="s">
        <v>246</v>
      </c>
      <c r="D108" s="141" t="s">
        <v>250</v>
      </c>
      <c r="E108" s="209">
        <v>19545.20716704651</v>
      </c>
      <c r="F108" s="210">
        <v>31403.023263899457</v>
      </c>
      <c r="G108" s="211">
        <v>56066.917502136</v>
      </c>
      <c r="H108" s="212" t="s">
        <v>2172</v>
      </c>
      <c r="I108" s="213" t="s">
        <v>2172</v>
      </c>
      <c r="J108" s="214" t="s">
        <v>2172</v>
      </c>
    </row>
    <row r="109" spans="2:10" ht="27">
      <c r="B109" s="139" t="s">
        <v>251</v>
      </c>
      <c r="C109" s="140" t="s">
        <v>246</v>
      </c>
      <c r="D109" s="141" t="s">
        <v>252</v>
      </c>
      <c r="E109" s="209">
        <v>19545.20716704651</v>
      </c>
      <c r="F109" s="210">
        <v>31403.023263899457</v>
      </c>
      <c r="G109" s="211">
        <v>56066.917502136</v>
      </c>
      <c r="H109" s="212" t="s">
        <v>2172</v>
      </c>
      <c r="I109" s="213" t="s">
        <v>2172</v>
      </c>
      <c r="J109" s="214" t="s">
        <v>2172</v>
      </c>
    </row>
    <row r="110" spans="2:10" ht="27">
      <c r="B110" s="139" t="s">
        <v>253</v>
      </c>
      <c r="C110" s="140" t="s">
        <v>246</v>
      </c>
      <c r="D110" s="141" t="s">
        <v>254</v>
      </c>
      <c r="E110" s="209" t="s">
        <v>2172</v>
      </c>
      <c r="F110" s="210" t="s">
        <v>2172</v>
      </c>
      <c r="G110" s="211" t="s">
        <v>2172</v>
      </c>
      <c r="H110" s="212">
        <v>7.771225568290609</v>
      </c>
      <c r="I110" s="213">
        <v>12.48592430995027</v>
      </c>
      <c r="J110" s="214">
        <v>22.29235326614754</v>
      </c>
    </row>
    <row r="111" spans="2:10" ht="27">
      <c r="B111" s="139" t="s">
        <v>255</v>
      </c>
      <c r="C111" s="140" t="s">
        <v>246</v>
      </c>
      <c r="D111" s="141" t="s">
        <v>256</v>
      </c>
      <c r="E111" s="209">
        <v>19545.20716704651</v>
      </c>
      <c r="F111" s="210">
        <v>31403.023263899457</v>
      </c>
      <c r="G111" s="211">
        <v>56066.917502136</v>
      </c>
      <c r="H111" s="212" t="s">
        <v>2172</v>
      </c>
      <c r="I111" s="213" t="s">
        <v>2172</v>
      </c>
      <c r="J111" s="214" t="s">
        <v>2172</v>
      </c>
    </row>
    <row r="112" spans="2:10" ht="13.5">
      <c r="B112" s="139" t="s">
        <v>257</v>
      </c>
      <c r="C112" s="140" t="s">
        <v>258</v>
      </c>
      <c r="D112" s="141" t="s">
        <v>259</v>
      </c>
      <c r="E112" s="209">
        <v>204.52416474822576</v>
      </c>
      <c r="F112" s="210">
        <v>7617.711471139805</v>
      </c>
      <c r="G112" s="211">
        <v>22.898914259009793</v>
      </c>
      <c r="H112" s="212" t="s">
        <v>2172</v>
      </c>
      <c r="I112" s="213" t="s">
        <v>2172</v>
      </c>
      <c r="J112" s="214" t="s">
        <v>2172</v>
      </c>
    </row>
    <row r="113" spans="2:10" ht="13.5">
      <c r="B113" s="139" t="s">
        <v>260</v>
      </c>
      <c r="C113" s="140" t="s">
        <v>261</v>
      </c>
      <c r="D113" s="141" t="s">
        <v>262</v>
      </c>
      <c r="E113" s="209">
        <v>0.9805631426818513</v>
      </c>
      <c r="F113" s="210">
        <v>48.02476109426387</v>
      </c>
      <c r="G113" s="211">
        <v>0.07022892151631618</v>
      </c>
      <c r="H113" s="212" t="s">
        <v>2172</v>
      </c>
      <c r="I113" s="213" t="s">
        <v>2172</v>
      </c>
      <c r="J113" s="214" t="s">
        <v>2172</v>
      </c>
    </row>
    <row r="114" spans="2:10" ht="13.5">
      <c r="B114" s="139" t="s">
        <v>263</v>
      </c>
      <c r="C114" s="140" t="s">
        <v>264</v>
      </c>
      <c r="D114" s="141" t="s">
        <v>265</v>
      </c>
      <c r="E114" s="209">
        <v>11.94349904008381</v>
      </c>
      <c r="F114" s="210">
        <v>27.742742694042068</v>
      </c>
      <c r="G114" s="211">
        <v>0.11185524711944364</v>
      </c>
      <c r="H114" s="212" t="s">
        <v>2172</v>
      </c>
      <c r="I114" s="213" t="s">
        <v>2172</v>
      </c>
      <c r="J114" s="214" t="s">
        <v>2172</v>
      </c>
    </row>
    <row r="115" spans="2:10" ht="40.5">
      <c r="B115" s="139" t="s">
        <v>266</v>
      </c>
      <c r="C115" s="140" t="s">
        <v>267</v>
      </c>
      <c r="D115" s="141" t="s">
        <v>268</v>
      </c>
      <c r="E115" s="209" t="s">
        <v>2172</v>
      </c>
      <c r="F115" s="210" t="s">
        <v>2172</v>
      </c>
      <c r="G115" s="211" t="s">
        <v>2172</v>
      </c>
      <c r="H115" s="212">
        <v>2.1765428041060697</v>
      </c>
      <c r="I115" s="213">
        <v>70.80421435612975</v>
      </c>
      <c r="J115" s="214">
        <v>0.00013644082591808435</v>
      </c>
    </row>
    <row r="116" spans="2:10" ht="13.5">
      <c r="B116" s="139" t="s">
        <v>269</v>
      </c>
      <c r="C116" s="140" t="s">
        <v>270</v>
      </c>
      <c r="D116" s="141" t="s">
        <v>1946</v>
      </c>
      <c r="E116" s="209">
        <v>1.2468225894160656</v>
      </c>
      <c r="F116" s="210">
        <v>38.122712934894196</v>
      </c>
      <c r="G116" s="211">
        <v>0.631501560698656</v>
      </c>
      <c r="H116" s="212" t="s">
        <v>2172</v>
      </c>
      <c r="I116" s="213" t="s">
        <v>2172</v>
      </c>
      <c r="J116" s="214" t="s">
        <v>2172</v>
      </c>
    </row>
    <row r="117" spans="2:10" ht="13.5">
      <c r="B117" s="139" t="s">
        <v>271</v>
      </c>
      <c r="C117" s="140" t="s">
        <v>272</v>
      </c>
      <c r="D117" s="141" t="s">
        <v>1955</v>
      </c>
      <c r="E117" s="209">
        <v>11.907968437825641</v>
      </c>
      <c r="F117" s="210">
        <v>213.13583716273288</v>
      </c>
      <c r="G117" s="211">
        <v>0.0423464141500499</v>
      </c>
      <c r="H117" s="212">
        <v>20.358949608359218</v>
      </c>
      <c r="I117" s="213">
        <v>364.3964788106092</v>
      </c>
      <c r="J117" s="214">
        <v>0.07239929432773991</v>
      </c>
    </row>
    <row r="118" spans="2:10" ht="40.5">
      <c r="B118" s="139" t="s">
        <v>273</v>
      </c>
      <c r="C118" s="140" t="s">
        <v>274</v>
      </c>
      <c r="D118" s="141" t="s">
        <v>275</v>
      </c>
      <c r="E118" s="209" t="s">
        <v>2172</v>
      </c>
      <c r="F118" s="210" t="s">
        <v>2172</v>
      </c>
      <c r="G118" s="211" t="s">
        <v>2172</v>
      </c>
      <c r="H118" s="212">
        <v>0.05410049284783186</v>
      </c>
      <c r="I118" s="213">
        <v>1.762346201832193</v>
      </c>
      <c r="J118" s="214">
        <v>0.010906553457227405</v>
      </c>
    </row>
    <row r="119" spans="2:10" ht="40.5">
      <c r="B119" s="139" t="s">
        <v>276</v>
      </c>
      <c r="C119" s="140" t="s">
        <v>277</v>
      </c>
      <c r="D119" s="141" t="s">
        <v>278</v>
      </c>
      <c r="E119" s="209" t="s">
        <v>2172</v>
      </c>
      <c r="F119" s="210" t="s">
        <v>2172</v>
      </c>
      <c r="G119" s="211" t="s">
        <v>2172</v>
      </c>
      <c r="H119" s="212">
        <v>0.31668624662274897</v>
      </c>
      <c r="I119" s="213">
        <v>10.289029174447265</v>
      </c>
      <c r="J119" s="214">
        <v>0.00016099455068150216</v>
      </c>
    </row>
    <row r="120" spans="2:10" ht="40.5">
      <c r="B120" s="139" t="s">
        <v>279</v>
      </c>
      <c r="C120" s="140" t="s">
        <v>280</v>
      </c>
      <c r="D120" s="141" t="s">
        <v>281</v>
      </c>
      <c r="E120" s="209">
        <v>20.099256312807462</v>
      </c>
      <c r="F120" s="210">
        <v>132.54973197159595</v>
      </c>
      <c r="G120" s="211">
        <v>0.11554943167905356</v>
      </c>
      <c r="H120" s="212" t="s">
        <v>2172</v>
      </c>
      <c r="I120" s="213" t="s">
        <v>2172</v>
      </c>
      <c r="J120" s="214" t="s">
        <v>2172</v>
      </c>
    </row>
    <row r="121" spans="2:10" ht="54">
      <c r="B121" s="139" t="s">
        <v>282</v>
      </c>
      <c r="C121" s="140" t="s">
        <v>283</v>
      </c>
      <c r="D121" s="141" t="s">
        <v>284</v>
      </c>
      <c r="E121" s="209" t="s">
        <v>2172</v>
      </c>
      <c r="F121" s="210" t="s">
        <v>2172</v>
      </c>
      <c r="G121" s="211" t="s">
        <v>2172</v>
      </c>
      <c r="H121" s="212">
        <v>0.24197314188219912</v>
      </c>
      <c r="I121" s="213">
        <v>2.050835705568601</v>
      </c>
      <c r="J121" s="214">
        <v>0.0035492517234865825</v>
      </c>
    </row>
    <row r="122" spans="2:10" ht="13.5">
      <c r="B122" s="139" t="s">
        <v>285</v>
      </c>
      <c r="C122" s="140" t="s">
        <v>286</v>
      </c>
      <c r="D122" s="141" t="s">
        <v>287</v>
      </c>
      <c r="E122" s="209">
        <v>13.034592292240346</v>
      </c>
      <c r="F122" s="210">
        <v>54.57927816620689</v>
      </c>
      <c r="G122" s="211">
        <v>0.430190329209651</v>
      </c>
      <c r="H122" s="212" t="s">
        <v>2172</v>
      </c>
      <c r="I122" s="213" t="s">
        <v>2172</v>
      </c>
      <c r="J122" s="214" t="s">
        <v>2172</v>
      </c>
    </row>
    <row r="123" spans="2:10" ht="13.5">
      <c r="B123" s="139" t="s">
        <v>288</v>
      </c>
      <c r="C123" s="140" t="s">
        <v>289</v>
      </c>
      <c r="D123" s="141" t="s">
        <v>1851</v>
      </c>
      <c r="E123" s="209">
        <v>1</v>
      </c>
      <c r="F123" s="210">
        <v>13.01774619151034</v>
      </c>
      <c r="G123" s="211">
        <v>0.2298975435892332</v>
      </c>
      <c r="H123" s="212">
        <v>1</v>
      </c>
      <c r="I123" s="213">
        <v>13.01774619151034</v>
      </c>
      <c r="J123" s="214">
        <v>0.2298975435892332</v>
      </c>
    </row>
    <row r="124" spans="2:10" ht="13.5">
      <c r="B124" s="139" t="s">
        <v>290</v>
      </c>
      <c r="C124" s="140" t="s">
        <v>291</v>
      </c>
      <c r="D124" s="141" t="s">
        <v>292</v>
      </c>
      <c r="E124" s="209" t="s">
        <v>2172</v>
      </c>
      <c r="F124" s="210" t="s">
        <v>2172</v>
      </c>
      <c r="G124" s="211" t="s">
        <v>2172</v>
      </c>
      <c r="H124" s="212">
        <v>3.944280553935205</v>
      </c>
      <c r="I124" s="213">
        <v>40.85578166251849</v>
      </c>
      <c r="J124" s="214">
        <v>0.11665564745450653</v>
      </c>
    </row>
    <row r="125" spans="2:10" ht="13.5">
      <c r="B125" s="139" t="s">
        <v>293</v>
      </c>
      <c r="C125" s="140" t="s">
        <v>294</v>
      </c>
      <c r="D125" s="141" t="s">
        <v>1978</v>
      </c>
      <c r="E125" s="209">
        <v>745.0805758662276</v>
      </c>
      <c r="F125" s="210">
        <v>823.7540911767987</v>
      </c>
      <c r="G125" s="211">
        <v>0.07392148847407883</v>
      </c>
      <c r="H125" s="212">
        <v>891.7004259962864</v>
      </c>
      <c r="I125" s="213">
        <v>985.8556212723165</v>
      </c>
      <c r="J125" s="214">
        <v>0.08846804613847596</v>
      </c>
    </row>
    <row r="126" spans="2:10" ht="27">
      <c r="B126" s="139" t="s">
        <v>295</v>
      </c>
      <c r="C126" s="140" t="s">
        <v>296</v>
      </c>
      <c r="D126" s="141" t="s">
        <v>297</v>
      </c>
      <c r="E126" s="209">
        <v>8099.552221035689</v>
      </c>
      <c r="F126" s="210">
        <v>85482.94040790375</v>
      </c>
      <c r="G126" s="211">
        <v>129.00601680313324</v>
      </c>
      <c r="H126" s="212">
        <v>646.2275714256356</v>
      </c>
      <c r="I126" s="213">
        <v>6820.307033103892</v>
      </c>
      <c r="J126" s="214">
        <v>10.292821462582452</v>
      </c>
    </row>
    <row r="127" spans="2:10" ht="13.5">
      <c r="B127" s="139" t="s">
        <v>298</v>
      </c>
      <c r="C127" s="140" t="s">
        <v>299</v>
      </c>
      <c r="D127" s="141" t="s">
        <v>1981</v>
      </c>
      <c r="E127" s="209">
        <v>1.505533142718406</v>
      </c>
      <c r="F127" s="210">
        <v>21.357513662437395</v>
      </c>
      <c r="G127" s="211">
        <v>0.04681944292601962</v>
      </c>
      <c r="H127" s="212" t="s">
        <v>2172</v>
      </c>
      <c r="I127" s="213" t="s">
        <v>2172</v>
      </c>
      <c r="J127" s="214" t="s">
        <v>2172</v>
      </c>
    </row>
    <row r="128" spans="2:10" ht="13.5">
      <c r="B128" s="139" t="s">
        <v>300</v>
      </c>
      <c r="C128" s="140" t="s">
        <v>301</v>
      </c>
      <c r="D128" s="141" t="s">
        <v>302</v>
      </c>
      <c r="E128" s="209" t="s">
        <v>2172</v>
      </c>
      <c r="F128" s="210" t="s">
        <v>2172</v>
      </c>
      <c r="G128" s="211" t="s">
        <v>2172</v>
      </c>
      <c r="H128" s="212">
        <v>0.7516206188476191</v>
      </c>
      <c r="I128" s="213">
        <v>8.661895481327058</v>
      </c>
      <c r="J128" s="214">
        <v>0.04806456454743428</v>
      </c>
    </row>
    <row r="129" spans="2:10" ht="40.5">
      <c r="B129" s="139" t="s">
        <v>303</v>
      </c>
      <c r="C129" s="140" t="s">
        <v>304</v>
      </c>
      <c r="D129" s="141" t="s">
        <v>305</v>
      </c>
      <c r="E129" s="209" t="s">
        <v>2172</v>
      </c>
      <c r="F129" s="210" t="s">
        <v>2172</v>
      </c>
      <c r="G129" s="211" t="s">
        <v>2172</v>
      </c>
      <c r="H129" s="212">
        <v>0.5071081949819135</v>
      </c>
      <c r="I129" s="213">
        <v>9.508582423947402</v>
      </c>
      <c r="J129" s="214">
        <v>0.018566228982012604</v>
      </c>
    </row>
    <row r="130" spans="2:10" ht="27">
      <c r="B130" s="139" t="s">
        <v>306</v>
      </c>
      <c r="C130" s="140" t="s">
        <v>307</v>
      </c>
      <c r="D130" s="141" t="s">
        <v>308</v>
      </c>
      <c r="E130" s="209" t="s">
        <v>2172</v>
      </c>
      <c r="F130" s="210" t="s">
        <v>2172</v>
      </c>
      <c r="G130" s="211" t="s">
        <v>2172</v>
      </c>
      <c r="H130" s="212">
        <v>0.4198742672193736</v>
      </c>
      <c r="I130" s="213">
        <v>119.53826295862062</v>
      </c>
      <c r="J130" s="214">
        <v>0.004303454233613647</v>
      </c>
    </row>
    <row r="131" spans="2:10" ht="27">
      <c r="B131" s="139" t="s">
        <v>309</v>
      </c>
      <c r="C131" s="140" t="s">
        <v>310</v>
      </c>
      <c r="D131" s="141" t="s">
        <v>311</v>
      </c>
      <c r="E131" s="209">
        <v>19.325939139777013</v>
      </c>
      <c r="F131" s="210">
        <v>67.52623409342002</v>
      </c>
      <c r="G131" s="211">
        <v>0.26999006516406243</v>
      </c>
      <c r="H131" s="212" t="s">
        <v>2172</v>
      </c>
      <c r="I131" s="213" t="s">
        <v>2172</v>
      </c>
      <c r="J131" s="214" t="s">
        <v>2172</v>
      </c>
    </row>
    <row r="132" spans="2:10" ht="13.5">
      <c r="B132" s="139" t="s">
        <v>312</v>
      </c>
      <c r="C132" s="140" t="s">
        <v>313</v>
      </c>
      <c r="D132" s="141" t="s">
        <v>314</v>
      </c>
      <c r="E132" s="209">
        <v>0.6507373325951633</v>
      </c>
      <c r="F132" s="210">
        <v>64.83904403680579</v>
      </c>
      <c r="G132" s="211">
        <v>0.13967170144590105</v>
      </c>
      <c r="H132" s="212" t="s">
        <v>2172</v>
      </c>
      <c r="I132" s="213" t="s">
        <v>2172</v>
      </c>
      <c r="J132" s="214" t="s">
        <v>2172</v>
      </c>
    </row>
    <row r="133" spans="2:10" ht="27">
      <c r="B133" s="139" t="s">
        <v>315</v>
      </c>
      <c r="C133" s="140" t="s">
        <v>316</v>
      </c>
      <c r="D133" s="141" t="s">
        <v>317</v>
      </c>
      <c r="E133" s="209" t="s">
        <v>2172</v>
      </c>
      <c r="F133" s="210" t="s">
        <v>2172</v>
      </c>
      <c r="G133" s="211" t="s">
        <v>2172</v>
      </c>
      <c r="H133" s="212">
        <v>0.7256306591853993</v>
      </c>
      <c r="I133" s="213">
        <v>19.895039926680738</v>
      </c>
      <c r="J133" s="214">
        <v>0.0022477069768228027</v>
      </c>
    </row>
    <row r="134" spans="2:10" ht="27">
      <c r="B134" s="139" t="s">
        <v>318</v>
      </c>
      <c r="C134" s="140" t="s">
        <v>319</v>
      </c>
      <c r="D134" s="141" t="s">
        <v>320</v>
      </c>
      <c r="E134" s="209" t="s">
        <v>2172</v>
      </c>
      <c r="F134" s="210" t="s">
        <v>2172</v>
      </c>
      <c r="G134" s="211" t="s">
        <v>2172</v>
      </c>
      <c r="H134" s="212">
        <v>0.678700925473934</v>
      </c>
      <c r="I134" s="213">
        <v>9.114372375484008</v>
      </c>
      <c r="J134" s="214">
        <v>0.14869428309332747</v>
      </c>
    </row>
    <row r="135" spans="2:10" ht="27.75" thickBot="1">
      <c r="B135" s="142" t="s">
        <v>321</v>
      </c>
      <c r="C135" s="607" t="s">
        <v>322</v>
      </c>
      <c r="D135" s="143" t="s">
        <v>323</v>
      </c>
      <c r="E135" s="215">
        <v>16.251202054073698</v>
      </c>
      <c r="F135" s="216">
        <v>21.980350637273233</v>
      </c>
      <c r="G135" s="217">
        <v>0.5181095716242284</v>
      </c>
      <c r="H135" s="218">
        <v>0.35928282127914823</v>
      </c>
      <c r="I135" s="219">
        <v>0.48594327751188493</v>
      </c>
      <c r="J135" s="220">
        <v>0.011454406142111925</v>
      </c>
    </row>
    <row r="136" spans="2:10" ht="27">
      <c r="B136" s="564" t="s">
        <v>939</v>
      </c>
      <c r="C136" s="605" t="s">
        <v>940</v>
      </c>
      <c r="D136" s="561" t="s">
        <v>938</v>
      </c>
      <c r="E136" s="559" t="s">
        <v>2225</v>
      </c>
      <c r="F136" s="559" t="s">
        <v>2225</v>
      </c>
      <c r="G136" s="560" t="s">
        <v>2225</v>
      </c>
      <c r="H136" s="559">
        <v>0.05061</v>
      </c>
      <c r="I136" s="559">
        <v>0.03963</v>
      </c>
      <c r="J136" s="563">
        <v>4.743E-07</v>
      </c>
    </row>
    <row r="137" spans="2:10" ht="13.5">
      <c r="B137" s="564" t="s">
        <v>942</v>
      </c>
      <c r="C137" s="561" t="s">
        <v>943</v>
      </c>
      <c r="D137" s="561" t="s">
        <v>941</v>
      </c>
      <c r="E137" s="559" t="s">
        <v>2225</v>
      </c>
      <c r="F137" s="559" t="s">
        <v>2225</v>
      </c>
      <c r="G137" s="560" t="s">
        <v>2225</v>
      </c>
      <c r="H137" s="559">
        <v>0.07702</v>
      </c>
      <c r="I137" s="559">
        <v>0.03827</v>
      </c>
      <c r="J137" s="563">
        <v>6.132E-05</v>
      </c>
    </row>
    <row r="138" spans="2:10" ht="27">
      <c r="B138" s="564" t="s">
        <v>945</v>
      </c>
      <c r="C138" s="562" t="s">
        <v>946</v>
      </c>
      <c r="D138" s="561" t="s">
        <v>944</v>
      </c>
      <c r="E138" s="559">
        <v>50.29</v>
      </c>
      <c r="F138" s="559">
        <v>188.2</v>
      </c>
      <c r="G138" s="559">
        <v>93.11</v>
      </c>
      <c r="H138" s="559" t="s">
        <v>2225</v>
      </c>
      <c r="I138" s="559" t="s">
        <v>2225</v>
      </c>
      <c r="J138" s="563" t="s">
        <v>2225</v>
      </c>
    </row>
    <row r="139" spans="2:10" ht="27">
      <c r="B139" s="564" t="s">
        <v>948</v>
      </c>
      <c r="C139" s="561" t="s">
        <v>949</v>
      </c>
      <c r="D139" s="561" t="s">
        <v>947</v>
      </c>
      <c r="E139" s="559" t="s">
        <v>2225</v>
      </c>
      <c r="F139" s="559" t="s">
        <v>2225</v>
      </c>
      <c r="G139" s="560" t="s">
        <v>2225</v>
      </c>
      <c r="H139" s="559">
        <v>0.0003582</v>
      </c>
      <c r="I139" s="559">
        <v>0.00503</v>
      </c>
      <c r="J139" s="563">
        <v>1.545E-05</v>
      </c>
    </row>
    <row r="140" spans="2:10" ht="27">
      <c r="B140" s="564" t="s">
        <v>951</v>
      </c>
      <c r="C140" s="561" t="s">
        <v>940</v>
      </c>
      <c r="D140" s="561" t="s">
        <v>950</v>
      </c>
      <c r="E140" s="559" t="s">
        <v>2225</v>
      </c>
      <c r="F140" s="559" t="s">
        <v>2225</v>
      </c>
      <c r="G140" s="560" t="s">
        <v>2225</v>
      </c>
      <c r="H140" s="559">
        <v>0.9207</v>
      </c>
      <c r="I140" s="559">
        <v>0.4459</v>
      </c>
      <c r="J140" s="563">
        <v>0.000462</v>
      </c>
    </row>
    <row r="141" spans="2:10" ht="27.75" thickBot="1">
      <c r="B141" s="565" t="s">
        <v>953</v>
      </c>
      <c r="C141" s="566" t="s">
        <v>954</v>
      </c>
      <c r="D141" s="566" t="s">
        <v>952</v>
      </c>
      <c r="E141" s="567">
        <v>11.91</v>
      </c>
      <c r="F141" s="567">
        <v>213.1</v>
      </c>
      <c r="G141" s="567">
        <v>0.04235</v>
      </c>
      <c r="H141" s="567">
        <v>0.09184</v>
      </c>
      <c r="I141" s="567">
        <v>1.644</v>
      </c>
      <c r="J141" s="568">
        <v>0.0003266</v>
      </c>
    </row>
    <row r="142" ht="13.5">
      <c r="B142" t="s">
        <v>959</v>
      </c>
    </row>
  </sheetData>
  <sheetProtection/>
  <mergeCells count="5">
    <mergeCell ref="E3:G3"/>
    <mergeCell ref="H3:J3"/>
    <mergeCell ref="B3:B4"/>
    <mergeCell ref="C3:C4"/>
    <mergeCell ref="D3:D4"/>
  </mergeCells>
  <conditionalFormatting sqref="H3">
    <cfRule type="expression" priority="1" dxfId="5" stopIfTrue="1">
      <formula>$D3&lt;&gt;$D3</formula>
    </cfRule>
    <cfRule type="expression" priority="2" dxfId="6" stopIfTrue="1">
      <formula>TRUE</formula>
    </cfRule>
  </conditionalFormatting>
  <conditionalFormatting sqref="E4:J4">
    <cfRule type="expression" priority="4" dxfId="5" stopIfTrue="1">
      <formula>$D3&lt;&gt;$D5</formula>
    </cfRule>
    <cfRule type="expression" priority="5" dxfId="6" stopIfTrue="1">
      <formula>TRUE</formula>
    </cfRule>
  </conditionalFormatting>
  <conditionalFormatting sqref="B5:J135">
    <cfRule type="expression" priority="3" dxfId="5" stopIfTrue="1">
      <formula>OR(#REF!&lt;&gt;#REF!,#REF!&lt;&gt;#REF!)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81"/>
  <sheetViews>
    <sheetView zoomScalePageLayoutView="0" workbookViewId="0" topLeftCell="A1">
      <selection activeCell="B82" sqref="B82"/>
    </sheetView>
  </sheetViews>
  <sheetFormatPr defaultColWidth="9.00390625" defaultRowHeight="13.5"/>
  <cols>
    <col min="1" max="1" width="1.25" style="243" customWidth="1"/>
    <col min="2" max="2" width="22.25390625" style="243" bestFit="1" customWidth="1"/>
    <col min="3" max="3" width="12.50390625" style="243" customWidth="1"/>
    <col min="4" max="4" width="7.875" style="243" customWidth="1"/>
    <col min="5" max="5" width="9.75390625" style="243" customWidth="1"/>
    <col min="6" max="6" width="18.50390625" style="243" customWidth="1"/>
    <col min="7" max="9" width="9.125" style="546" bestFit="1" customWidth="1"/>
    <col min="10" max="10" width="9.875" style="546" bestFit="1" customWidth="1"/>
    <col min="11" max="12" width="9.125" style="546" bestFit="1" customWidth="1"/>
    <col min="13" max="13" width="9.125" style="243" bestFit="1" customWidth="1"/>
    <col min="14" max="14" width="12.75390625" style="243" bestFit="1" customWidth="1"/>
    <col min="15" max="15" width="9.125" style="243" bestFit="1" customWidth="1"/>
    <col min="16" max="16" width="13.875" style="243" bestFit="1" customWidth="1"/>
    <col min="17" max="18" width="9.125" style="243" bestFit="1" customWidth="1"/>
    <col min="19" max="16384" width="9.00390625" style="243" customWidth="1"/>
  </cols>
  <sheetData>
    <row r="2" spans="2:12" s="239" customFormat="1" ht="14.25" thickBot="1">
      <c r="B2" s="239" t="s">
        <v>1297</v>
      </c>
      <c r="G2" s="511"/>
      <c r="H2" s="511"/>
      <c r="I2" s="511"/>
      <c r="J2" s="511"/>
      <c r="K2" s="511"/>
      <c r="L2" s="511"/>
    </row>
    <row r="3" spans="2:12" s="239" customFormat="1" ht="14.25" thickBot="1">
      <c r="B3" s="512" t="s">
        <v>1802</v>
      </c>
      <c r="C3" s="513" t="s">
        <v>1803</v>
      </c>
      <c r="D3" s="513" t="s">
        <v>1804</v>
      </c>
      <c r="E3" s="513" t="s">
        <v>1805</v>
      </c>
      <c r="F3" s="513" t="s">
        <v>1806</v>
      </c>
      <c r="G3" s="657" t="s">
        <v>1807</v>
      </c>
      <c r="H3" s="658"/>
      <c r="I3" s="657" t="s">
        <v>1808</v>
      </c>
      <c r="J3" s="658"/>
      <c r="K3" s="657" t="s">
        <v>1809</v>
      </c>
      <c r="L3" s="659"/>
    </row>
    <row r="4" spans="2:12" s="239" customFormat="1" ht="15" thickBot="1" thickTop="1">
      <c r="B4" s="514"/>
      <c r="C4" s="515"/>
      <c r="D4" s="515"/>
      <c r="E4" s="515"/>
      <c r="F4" s="515"/>
      <c r="G4" s="516" t="s">
        <v>1810</v>
      </c>
      <c r="H4" s="516" t="s">
        <v>1811</v>
      </c>
      <c r="I4" s="516" t="s">
        <v>1810</v>
      </c>
      <c r="J4" s="516" t="s">
        <v>1811</v>
      </c>
      <c r="K4" s="516" t="s">
        <v>1810</v>
      </c>
      <c r="L4" s="517" t="s">
        <v>1811</v>
      </c>
    </row>
    <row r="5" spans="2:12" s="239" customFormat="1" ht="14.25" thickTop="1">
      <c r="B5" s="518" t="s">
        <v>1812</v>
      </c>
      <c r="C5" s="519" t="s">
        <v>1813</v>
      </c>
      <c r="D5" s="519">
        <v>1</v>
      </c>
      <c r="E5" s="519">
        <v>60</v>
      </c>
      <c r="F5" s="519" t="s">
        <v>1814</v>
      </c>
      <c r="G5" s="520">
        <v>269385.3596279594</v>
      </c>
      <c r="H5" s="520">
        <v>97243.94278181925</v>
      </c>
      <c r="I5" s="520">
        <v>788592.9594190841</v>
      </c>
      <c r="J5" s="521">
        <v>0</v>
      </c>
      <c r="K5" s="520">
        <v>596303.2293039367</v>
      </c>
      <c r="L5" s="522">
        <v>355914.90612274257</v>
      </c>
    </row>
    <row r="6" spans="2:12" s="239" customFormat="1" ht="13.5">
      <c r="B6" s="523" t="s">
        <v>1815</v>
      </c>
      <c r="C6" s="524" t="s">
        <v>1816</v>
      </c>
      <c r="D6" s="524">
        <v>1</v>
      </c>
      <c r="E6" s="524">
        <v>230</v>
      </c>
      <c r="F6" s="524" t="s">
        <v>1817</v>
      </c>
      <c r="G6" s="525">
        <v>6020.527123794297</v>
      </c>
      <c r="H6" s="525">
        <v>4177.263368222088</v>
      </c>
      <c r="I6" s="525">
        <v>17624.362765566522</v>
      </c>
      <c r="J6" s="525">
        <v>3.0798064005689616E-12</v>
      </c>
      <c r="K6" s="525">
        <v>13326.855516530826</v>
      </c>
      <c r="L6" s="526">
        <v>15288.873085766103</v>
      </c>
    </row>
    <row r="7" spans="2:12" s="239" customFormat="1" ht="13.5">
      <c r="B7" s="523" t="s">
        <v>1818</v>
      </c>
      <c r="C7" s="524" t="s">
        <v>1819</v>
      </c>
      <c r="D7" s="524">
        <v>1</v>
      </c>
      <c r="E7" s="524">
        <v>69</v>
      </c>
      <c r="F7" s="524" t="s">
        <v>1820</v>
      </c>
      <c r="G7" s="525">
        <v>9038.47404382182</v>
      </c>
      <c r="H7" s="525">
        <v>111803.67777642931</v>
      </c>
      <c r="I7" s="525">
        <v>26459.03625564252</v>
      </c>
      <c r="J7" s="527">
        <v>0</v>
      </c>
      <c r="K7" s="525">
        <v>20007.29091820365</v>
      </c>
      <c r="L7" s="526">
        <v>409203.84696099383</v>
      </c>
    </row>
    <row r="8" spans="2:12" s="239" customFormat="1" ht="13.5">
      <c r="B8" s="523" t="s">
        <v>1821</v>
      </c>
      <c r="C8" s="524" t="s">
        <v>1822</v>
      </c>
      <c r="D8" s="524">
        <v>1</v>
      </c>
      <c r="E8" s="524">
        <v>252</v>
      </c>
      <c r="F8" s="524" t="s">
        <v>1823</v>
      </c>
      <c r="G8" s="525">
        <v>5311.683076502846</v>
      </c>
      <c r="H8" s="525">
        <v>1055418.7696988033</v>
      </c>
      <c r="I8" s="525">
        <v>15549.307811634224</v>
      </c>
      <c r="J8" s="527">
        <v>0</v>
      </c>
      <c r="K8" s="525">
        <v>11757.779917692978</v>
      </c>
      <c r="L8" s="526">
        <v>3862855.2235930082</v>
      </c>
    </row>
    <row r="9" spans="2:12" s="239" customFormat="1" ht="13.5">
      <c r="B9" s="523" t="s">
        <v>1824</v>
      </c>
      <c r="C9" s="524" t="s">
        <v>1825</v>
      </c>
      <c r="D9" s="524">
        <v>1</v>
      </c>
      <c r="E9" s="524">
        <v>175</v>
      </c>
      <c r="F9" s="524" t="s">
        <v>1826</v>
      </c>
      <c r="G9" s="525">
        <v>43316.77004472949</v>
      </c>
      <c r="H9" s="525">
        <v>1285051.6601707037</v>
      </c>
      <c r="I9" s="525">
        <v>1940793.056477495</v>
      </c>
      <c r="J9" s="525">
        <v>1.6814823299007281E-10</v>
      </c>
      <c r="K9" s="525">
        <v>1467551.990117609</v>
      </c>
      <c r="L9" s="526">
        <v>71986069.79473008</v>
      </c>
    </row>
    <row r="10" spans="2:12" s="239" customFormat="1" ht="13.5">
      <c r="B10" s="523" t="s">
        <v>1827</v>
      </c>
      <c r="C10" s="524" t="s">
        <v>1828</v>
      </c>
      <c r="D10" s="524">
        <v>1</v>
      </c>
      <c r="E10" s="524">
        <v>145</v>
      </c>
      <c r="F10" s="524" t="s">
        <v>1829</v>
      </c>
      <c r="G10" s="525">
        <v>0.00023701606406936496</v>
      </c>
      <c r="H10" s="525">
        <v>0.00034068642286673917</v>
      </c>
      <c r="I10" s="525">
        <v>0.6989252541057508</v>
      </c>
      <c r="J10" s="525">
        <v>0.00020305396339091028</v>
      </c>
      <c r="K10" s="525">
        <v>0.016057602775142957</v>
      </c>
      <c r="L10" s="526">
        <v>4.995088957759448</v>
      </c>
    </row>
    <row r="11" spans="2:12" s="239" customFormat="1" ht="13.5">
      <c r="B11" s="523" t="s">
        <v>1830</v>
      </c>
      <c r="C11" s="524" t="s">
        <v>1831</v>
      </c>
      <c r="D11" s="524">
        <v>1</v>
      </c>
      <c r="E11" s="524">
        <v>112</v>
      </c>
      <c r="F11" s="524" t="s">
        <v>1832</v>
      </c>
      <c r="G11" s="525">
        <v>0.00045962188640452087</v>
      </c>
      <c r="H11" s="525">
        <v>0.0051043875442704865</v>
      </c>
      <c r="I11" s="525">
        <v>13.581098704345795</v>
      </c>
      <c r="J11" s="525">
        <v>0.0028407780474719486</v>
      </c>
      <c r="K11" s="525">
        <v>0.035748831357992845</v>
      </c>
      <c r="L11" s="526">
        <v>84.91794051770528</v>
      </c>
    </row>
    <row r="12" spans="2:12" s="239" customFormat="1" ht="13.5">
      <c r="B12" s="523" t="s">
        <v>1833</v>
      </c>
      <c r="C12" s="524" t="s">
        <v>1834</v>
      </c>
      <c r="D12" s="524">
        <v>1</v>
      </c>
      <c r="E12" s="524">
        <v>116</v>
      </c>
      <c r="F12" s="524" t="s">
        <v>1835</v>
      </c>
      <c r="G12" s="525">
        <v>0.0007993964681005415</v>
      </c>
      <c r="H12" s="525">
        <v>0.0006301177859395952</v>
      </c>
      <c r="I12" s="525">
        <v>1.0217102982167185</v>
      </c>
      <c r="J12" s="525">
        <v>0.0003673767766253922</v>
      </c>
      <c r="K12" s="525">
        <v>0.02761633204849949</v>
      </c>
      <c r="L12" s="526">
        <v>5.193386372760025</v>
      </c>
    </row>
    <row r="13" spans="2:12" s="239" customFormat="1" ht="13.5">
      <c r="B13" s="523" t="s">
        <v>1836</v>
      </c>
      <c r="C13" s="524" t="s">
        <v>1837</v>
      </c>
      <c r="D13" s="524">
        <v>1</v>
      </c>
      <c r="E13" s="524">
        <v>209</v>
      </c>
      <c r="F13" s="524" t="s">
        <v>1838</v>
      </c>
      <c r="G13" s="525">
        <v>0.0006659050651558629</v>
      </c>
      <c r="H13" s="525">
        <v>0.0016999098633775954</v>
      </c>
      <c r="I13" s="525">
        <v>10.917549145566724</v>
      </c>
      <c r="J13" s="525">
        <v>0.0010298543048724259</v>
      </c>
      <c r="K13" s="525">
        <v>0.036408306367008786</v>
      </c>
      <c r="L13" s="526">
        <v>21.557458771503292</v>
      </c>
    </row>
    <row r="14" spans="2:12" s="239" customFormat="1" ht="13.5">
      <c r="B14" s="523" t="s">
        <v>1839</v>
      </c>
      <c r="C14" s="524" t="s">
        <v>1840</v>
      </c>
      <c r="D14" s="524">
        <v>1</v>
      </c>
      <c r="E14" s="524">
        <v>211</v>
      </c>
      <c r="F14" s="524" t="s">
        <v>1841</v>
      </c>
      <c r="G14" s="525">
        <v>0.0002009268489113528</v>
      </c>
      <c r="H14" s="525">
        <v>0.00031510341004393935</v>
      </c>
      <c r="I14" s="525">
        <v>2.8136597881924454</v>
      </c>
      <c r="J14" s="525">
        <v>0.00015616999346564046</v>
      </c>
      <c r="K14" s="525">
        <v>0.005234080254456392</v>
      </c>
      <c r="L14" s="526">
        <v>2.9201304649729445</v>
      </c>
    </row>
    <row r="15" spans="2:12" s="239" customFormat="1" ht="13.5">
      <c r="B15" s="523" t="s">
        <v>1842</v>
      </c>
      <c r="C15" s="524" t="s">
        <v>1843</v>
      </c>
      <c r="D15" s="524">
        <v>1</v>
      </c>
      <c r="E15" s="524">
        <v>200</v>
      </c>
      <c r="F15" s="524" t="s">
        <v>1844</v>
      </c>
      <c r="G15" s="525">
        <v>0.0009226103864978431</v>
      </c>
      <c r="H15" s="525">
        <v>0.03684890909824212</v>
      </c>
      <c r="I15" s="525">
        <v>20.704130321687497</v>
      </c>
      <c r="J15" s="525">
        <v>0.01767616070380798</v>
      </c>
      <c r="K15" s="525">
        <v>0.03040167879472511</v>
      </c>
      <c r="L15" s="526">
        <v>382.6284703587314</v>
      </c>
    </row>
    <row r="16" spans="2:12" s="239" customFormat="1" ht="13.5">
      <c r="B16" s="523" t="s">
        <v>1845</v>
      </c>
      <c r="C16" s="524" t="s">
        <v>1846</v>
      </c>
      <c r="D16" s="524">
        <v>1</v>
      </c>
      <c r="E16" s="524">
        <v>204</v>
      </c>
      <c r="F16" s="524" t="s">
        <v>1847</v>
      </c>
      <c r="G16" s="525">
        <v>5500.896181808343</v>
      </c>
      <c r="H16" s="525">
        <v>322.90674159827677</v>
      </c>
      <c r="I16" s="525">
        <v>81151.2674843167</v>
      </c>
      <c r="J16" s="525">
        <v>0.6159379057964629</v>
      </c>
      <c r="K16" s="525">
        <v>365.9789049522184</v>
      </c>
      <c r="L16" s="526">
        <v>2171.2159057715858</v>
      </c>
    </row>
    <row r="17" spans="2:12" s="239" customFormat="1" ht="13.5">
      <c r="B17" s="523" t="s">
        <v>1848</v>
      </c>
      <c r="C17" s="524" t="s">
        <v>1849</v>
      </c>
      <c r="D17" s="524">
        <v>1</v>
      </c>
      <c r="E17" s="524">
        <v>90</v>
      </c>
      <c r="F17" s="524" t="s">
        <v>1850</v>
      </c>
      <c r="G17" s="525">
        <v>3728.9744507451833</v>
      </c>
      <c r="H17" s="525">
        <v>227.80347891915628</v>
      </c>
      <c r="I17" s="525">
        <v>59135.309894559636</v>
      </c>
      <c r="J17" s="525">
        <v>3.348020339293342E-05</v>
      </c>
      <c r="K17" s="525">
        <v>346.90227520562206</v>
      </c>
      <c r="L17" s="526">
        <v>1793.7260665089586</v>
      </c>
    </row>
    <row r="18" spans="2:12" s="239" customFormat="1" ht="13.5">
      <c r="B18" s="523" t="s">
        <v>1851</v>
      </c>
      <c r="C18" s="524" t="s">
        <v>1852</v>
      </c>
      <c r="D18" s="524">
        <v>1</v>
      </c>
      <c r="E18" s="524">
        <v>299</v>
      </c>
      <c r="F18" s="524" t="s">
        <v>1853</v>
      </c>
      <c r="G18" s="525">
        <v>6.142098524467169E-05</v>
      </c>
      <c r="H18" s="525">
        <v>8.825828815356945E-05</v>
      </c>
      <c r="I18" s="525">
        <v>1</v>
      </c>
      <c r="J18" s="525">
        <v>3.551051109821383E-05</v>
      </c>
      <c r="K18" s="525">
        <v>0.0013093613820631376</v>
      </c>
      <c r="L18" s="526">
        <v>1</v>
      </c>
    </row>
    <row r="19" spans="2:12" s="239" customFormat="1" ht="13.5">
      <c r="B19" s="523" t="s">
        <v>1855</v>
      </c>
      <c r="C19" s="524" t="s">
        <v>1856</v>
      </c>
      <c r="D19" s="524">
        <v>1</v>
      </c>
      <c r="E19" s="524">
        <v>7</v>
      </c>
      <c r="F19" s="524" t="s">
        <v>1857</v>
      </c>
      <c r="G19" s="525">
        <v>1.720948165317233</v>
      </c>
      <c r="H19" s="525">
        <v>0.37355250234066323</v>
      </c>
      <c r="I19" s="525">
        <v>317.61718266043994</v>
      </c>
      <c r="J19" s="525">
        <v>0.14597306882864097</v>
      </c>
      <c r="K19" s="525">
        <v>1.069978909809045</v>
      </c>
      <c r="L19" s="526">
        <v>325.3323019328206</v>
      </c>
    </row>
    <row r="20" spans="2:12" s="239" customFormat="1" ht="13.5">
      <c r="B20" s="523" t="s">
        <v>1858</v>
      </c>
      <c r="C20" s="524" t="s">
        <v>1859</v>
      </c>
      <c r="D20" s="524">
        <v>1</v>
      </c>
      <c r="E20" s="524">
        <v>8</v>
      </c>
      <c r="F20" s="524" t="s">
        <v>1860</v>
      </c>
      <c r="G20" s="525">
        <v>433.6163588430192</v>
      </c>
      <c r="H20" s="525">
        <v>70.45415406173836</v>
      </c>
      <c r="I20" s="525">
        <v>118726.34627850362</v>
      </c>
      <c r="J20" s="525">
        <v>11.198038090098857</v>
      </c>
      <c r="K20" s="525">
        <v>138.95745397981054</v>
      </c>
      <c r="L20" s="526">
        <v>66276.76715733501</v>
      </c>
    </row>
    <row r="21" spans="2:12" s="239" customFormat="1" ht="13.5">
      <c r="B21" s="523" t="s">
        <v>1861</v>
      </c>
      <c r="C21" s="524" t="s">
        <v>1862</v>
      </c>
      <c r="D21" s="524">
        <v>1</v>
      </c>
      <c r="E21" s="524">
        <v>40</v>
      </c>
      <c r="F21" s="524" t="s">
        <v>1863</v>
      </c>
      <c r="G21" s="525">
        <v>0.0007427067702188382</v>
      </c>
      <c r="H21" s="525">
        <v>0.0008786663176782579</v>
      </c>
      <c r="I21" s="525">
        <v>18.039677774642882</v>
      </c>
      <c r="J21" s="525">
        <v>0.000447630336711648</v>
      </c>
      <c r="K21" s="525">
        <v>0.010756842294291203</v>
      </c>
      <c r="L21" s="526">
        <v>8.108281187753471</v>
      </c>
    </row>
    <row r="22" spans="2:12" s="239" customFormat="1" ht="13.5">
      <c r="B22" s="523" t="s">
        <v>1866</v>
      </c>
      <c r="C22" s="524" t="s">
        <v>1867</v>
      </c>
      <c r="D22" s="524">
        <v>1</v>
      </c>
      <c r="E22" s="524">
        <v>72</v>
      </c>
      <c r="F22" s="524" t="s">
        <v>1868</v>
      </c>
      <c r="G22" s="525">
        <v>13.078588214047551</v>
      </c>
      <c r="H22" s="525">
        <v>0.09333623102605353</v>
      </c>
      <c r="I22" s="525">
        <v>3169.4140616778427</v>
      </c>
      <c r="J22" s="525">
        <v>0.016174355033807396</v>
      </c>
      <c r="K22" s="525">
        <v>3.6640675725066436</v>
      </c>
      <c r="L22" s="526">
        <v>57.79587408598654</v>
      </c>
    </row>
    <row r="23" spans="2:12" s="239" customFormat="1" ht="13.5">
      <c r="B23" s="523" t="s">
        <v>1869</v>
      </c>
      <c r="C23" s="524" t="s">
        <v>1870</v>
      </c>
      <c r="D23" s="524">
        <v>1</v>
      </c>
      <c r="E23" s="524">
        <v>73</v>
      </c>
      <c r="F23" s="524" t="s">
        <v>1871</v>
      </c>
      <c r="G23" s="525">
        <v>28.1836180382183</v>
      </c>
      <c r="H23" s="525">
        <v>0.3954930475094487</v>
      </c>
      <c r="I23" s="525">
        <v>4756.966811939043</v>
      </c>
      <c r="J23" s="525">
        <v>0.02105614167173223</v>
      </c>
      <c r="K23" s="525">
        <v>38.090204648109335</v>
      </c>
      <c r="L23" s="526">
        <v>80.36512370606901</v>
      </c>
    </row>
    <row r="24" spans="2:12" s="239" customFormat="1" ht="54">
      <c r="B24" s="523" t="s">
        <v>1872</v>
      </c>
      <c r="C24" s="524" t="s">
        <v>1873</v>
      </c>
      <c r="D24" s="524">
        <v>1</v>
      </c>
      <c r="E24" s="524">
        <v>75</v>
      </c>
      <c r="F24" s="524" t="s">
        <v>1874</v>
      </c>
      <c r="G24" s="525">
        <v>961.7900748595991</v>
      </c>
      <c r="H24" s="525">
        <v>11.178174765770294</v>
      </c>
      <c r="I24" s="525">
        <v>53051.13246985262</v>
      </c>
      <c r="J24" s="525">
        <v>0.0025452135687265972</v>
      </c>
      <c r="K24" s="525">
        <v>97.16037612278375</v>
      </c>
      <c r="L24" s="526">
        <v>240.9226440694279</v>
      </c>
    </row>
    <row r="25" spans="2:12" s="239" customFormat="1" ht="67.5">
      <c r="B25" s="523" t="s">
        <v>1875</v>
      </c>
      <c r="C25" s="524" t="s">
        <v>1876</v>
      </c>
      <c r="D25" s="524">
        <v>1</v>
      </c>
      <c r="E25" s="524">
        <v>76</v>
      </c>
      <c r="F25" s="524" t="s">
        <v>1877</v>
      </c>
      <c r="G25" s="525">
        <v>0.5378871642105494</v>
      </c>
      <c r="H25" s="525">
        <v>0.013351340763761762</v>
      </c>
      <c r="I25" s="525">
        <v>79579.7597772716</v>
      </c>
      <c r="J25" s="525">
        <v>0.006834526957134786</v>
      </c>
      <c r="K25" s="525">
        <v>33.04830515271633</v>
      </c>
      <c r="L25" s="526">
        <v>218.60718184826632</v>
      </c>
    </row>
    <row r="26" spans="2:12" s="239" customFormat="1" ht="27">
      <c r="B26" s="523" t="s">
        <v>1878</v>
      </c>
      <c r="C26" s="524" t="s">
        <v>1879</v>
      </c>
      <c r="D26" s="524">
        <v>1</v>
      </c>
      <c r="E26" s="524">
        <v>77</v>
      </c>
      <c r="F26" s="524" t="s">
        <v>1880</v>
      </c>
      <c r="G26" s="525">
        <v>2.4610182847832036E-05</v>
      </c>
      <c r="H26" s="525">
        <v>0.00019858474372718676</v>
      </c>
      <c r="I26" s="525">
        <v>0.7891049553985459</v>
      </c>
      <c r="J26" s="525">
        <v>0.00010866528256923028</v>
      </c>
      <c r="K26" s="525">
        <v>0.0032199368172785466</v>
      </c>
      <c r="L26" s="526">
        <v>6.393140172055038</v>
      </c>
    </row>
    <row r="27" spans="2:12" s="239" customFormat="1" ht="13.5">
      <c r="B27" s="523" t="s">
        <v>1881</v>
      </c>
      <c r="C27" s="524" t="s">
        <v>1882</v>
      </c>
      <c r="D27" s="524">
        <v>1</v>
      </c>
      <c r="E27" s="524">
        <v>93</v>
      </c>
      <c r="F27" s="524" t="s">
        <v>1883</v>
      </c>
      <c r="G27" s="525">
        <v>0.003516099437138989</v>
      </c>
      <c r="H27" s="525">
        <v>0.03719556784731794</v>
      </c>
      <c r="I27" s="525">
        <v>20.927210097094026</v>
      </c>
      <c r="J27" s="525">
        <v>0.021455619129228356</v>
      </c>
      <c r="K27" s="525">
        <v>0.06865132305044269</v>
      </c>
      <c r="L27" s="526">
        <v>280.299883274868</v>
      </c>
    </row>
    <row r="28" spans="2:12" s="239" customFormat="1" ht="13.5">
      <c r="B28" s="523" t="s">
        <v>1884</v>
      </c>
      <c r="C28" s="524" t="s">
        <v>1885</v>
      </c>
      <c r="D28" s="524">
        <v>1</v>
      </c>
      <c r="E28" s="524">
        <v>95</v>
      </c>
      <c r="F28" s="524" t="s">
        <v>1886</v>
      </c>
      <c r="G28" s="525">
        <v>0.0005317183956950413</v>
      </c>
      <c r="H28" s="525">
        <v>0.0006767990193452016</v>
      </c>
      <c r="I28" s="525">
        <v>2.4649307304435397</v>
      </c>
      <c r="J28" s="525">
        <v>0.0003878141994630194</v>
      </c>
      <c r="K28" s="525">
        <v>0.028908484946529894</v>
      </c>
      <c r="L28" s="526">
        <v>8.84707265847159</v>
      </c>
    </row>
    <row r="29" spans="2:12" s="239" customFormat="1" ht="94.5">
      <c r="B29" s="523" t="s">
        <v>1887</v>
      </c>
      <c r="C29" s="524" t="s">
        <v>1888</v>
      </c>
      <c r="D29" s="524">
        <v>1</v>
      </c>
      <c r="E29" s="524">
        <v>107</v>
      </c>
      <c r="F29" s="524" t="s">
        <v>1889</v>
      </c>
      <c r="G29" s="525">
        <v>534615.9107810713</v>
      </c>
      <c r="H29" s="525">
        <v>74025.4178071812</v>
      </c>
      <c r="I29" s="525">
        <v>14067891.278894903</v>
      </c>
      <c r="J29" s="525">
        <v>0.05568364614088764</v>
      </c>
      <c r="K29" s="525">
        <v>47.049886180466984</v>
      </c>
      <c r="L29" s="526">
        <v>962479.5529373129</v>
      </c>
    </row>
    <row r="30" spans="2:12" s="239" customFormat="1" ht="13.5">
      <c r="B30" s="523" t="s">
        <v>1890</v>
      </c>
      <c r="C30" s="524" t="s">
        <v>1891</v>
      </c>
      <c r="D30" s="524">
        <v>1</v>
      </c>
      <c r="E30" s="524">
        <v>140</v>
      </c>
      <c r="F30" s="524" t="s">
        <v>1892</v>
      </c>
      <c r="G30" s="525">
        <v>0.015334692774665065</v>
      </c>
      <c r="H30" s="525">
        <v>0.09578675898135576</v>
      </c>
      <c r="I30" s="525">
        <v>57.306437718579865</v>
      </c>
      <c r="J30" s="525">
        <v>0.05331770120288584</v>
      </c>
      <c r="K30" s="525">
        <v>0.058018059003837046</v>
      </c>
      <c r="L30" s="526">
        <v>268.06647486663906</v>
      </c>
    </row>
    <row r="31" spans="2:12" s="239" customFormat="1" ht="67.5">
      <c r="B31" s="523" t="s">
        <v>1893</v>
      </c>
      <c r="C31" s="524" t="s">
        <v>1894</v>
      </c>
      <c r="D31" s="524">
        <v>1</v>
      </c>
      <c r="E31" s="524">
        <v>151</v>
      </c>
      <c r="F31" s="524" t="s">
        <v>1895</v>
      </c>
      <c r="G31" s="525">
        <v>3217.684242138064</v>
      </c>
      <c r="H31" s="525">
        <v>13.36038569595198</v>
      </c>
      <c r="I31" s="525">
        <v>190234.82117179758</v>
      </c>
      <c r="J31" s="525">
        <v>0.0008726264214856281</v>
      </c>
      <c r="K31" s="525">
        <v>3.524861591630265</v>
      </c>
      <c r="L31" s="526">
        <v>374.56127880896867</v>
      </c>
    </row>
    <row r="32" spans="2:12" s="239" customFormat="1" ht="54">
      <c r="B32" s="523" t="s">
        <v>1896</v>
      </c>
      <c r="C32" s="524" t="s">
        <v>1897</v>
      </c>
      <c r="D32" s="524">
        <v>1</v>
      </c>
      <c r="E32" s="524">
        <v>167</v>
      </c>
      <c r="F32" s="524" t="s">
        <v>1898</v>
      </c>
      <c r="G32" s="525">
        <v>307012.25461533194</v>
      </c>
      <c r="H32" s="525">
        <v>151860.82927755185</v>
      </c>
      <c r="I32" s="525">
        <v>4635077.933554459</v>
      </c>
      <c r="J32" s="525">
        <v>8.032816457589128E-05</v>
      </c>
      <c r="K32" s="525">
        <v>46959.66007576867</v>
      </c>
      <c r="L32" s="526">
        <v>1154456.9985326428</v>
      </c>
    </row>
    <row r="33" spans="2:12" s="239" customFormat="1" ht="13.5">
      <c r="B33" s="523" t="s">
        <v>1899</v>
      </c>
      <c r="C33" s="524" t="s">
        <v>1900</v>
      </c>
      <c r="D33" s="524">
        <v>1</v>
      </c>
      <c r="E33" s="524">
        <v>177</v>
      </c>
      <c r="F33" s="524" t="s">
        <v>1901</v>
      </c>
      <c r="G33" s="525">
        <v>0.0002012364729870225</v>
      </c>
      <c r="H33" s="525">
        <v>1.772953517100465E-05</v>
      </c>
      <c r="I33" s="525">
        <v>4.23622020435064</v>
      </c>
      <c r="J33" s="525">
        <v>6.772896955485347E-06</v>
      </c>
      <c r="K33" s="525">
        <v>0.0011664652421329218</v>
      </c>
      <c r="L33" s="526">
        <v>0.1497805119515014</v>
      </c>
    </row>
    <row r="34" spans="2:12" s="239" customFormat="1" ht="67.5">
      <c r="B34" s="523" t="s">
        <v>1902</v>
      </c>
      <c r="C34" s="524" t="s">
        <v>1903</v>
      </c>
      <c r="D34" s="524">
        <v>1</v>
      </c>
      <c r="E34" s="524">
        <v>185</v>
      </c>
      <c r="F34" s="524" t="s">
        <v>1904</v>
      </c>
      <c r="G34" s="525">
        <v>44296.23722446452</v>
      </c>
      <c r="H34" s="525">
        <v>116.22387468547706</v>
      </c>
      <c r="I34" s="525">
        <v>658949.3084614137</v>
      </c>
      <c r="J34" s="525">
        <v>0.6306459062678008</v>
      </c>
      <c r="K34" s="525">
        <v>491.86828643802227</v>
      </c>
      <c r="L34" s="526">
        <v>732.2470916132995</v>
      </c>
    </row>
    <row r="35" spans="2:12" s="239" customFormat="1" ht="54">
      <c r="B35" s="523" t="s">
        <v>1905</v>
      </c>
      <c r="C35" s="524" t="s">
        <v>1906</v>
      </c>
      <c r="D35" s="524">
        <v>1</v>
      </c>
      <c r="E35" s="524">
        <v>188</v>
      </c>
      <c r="F35" s="524" t="s">
        <v>1907</v>
      </c>
      <c r="G35" s="525">
        <v>156687.9112100236</v>
      </c>
      <c r="H35" s="525">
        <v>12.545546765467126</v>
      </c>
      <c r="I35" s="525">
        <v>3506320.853498562</v>
      </c>
      <c r="J35" s="525">
        <v>0.0027017885584612114</v>
      </c>
      <c r="K35" s="525">
        <v>9.309681491368469</v>
      </c>
      <c r="L35" s="526">
        <v>135.31289756278912</v>
      </c>
    </row>
    <row r="36" spans="2:12" s="239" customFormat="1" ht="54">
      <c r="B36" s="523" t="s">
        <v>1908</v>
      </c>
      <c r="C36" s="524" t="s">
        <v>1909</v>
      </c>
      <c r="D36" s="524">
        <v>1</v>
      </c>
      <c r="E36" s="524">
        <v>192</v>
      </c>
      <c r="F36" s="524" t="s">
        <v>1910</v>
      </c>
      <c r="G36" s="525">
        <v>14988.166934207673</v>
      </c>
      <c r="H36" s="525">
        <v>128.96944366671158</v>
      </c>
      <c r="I36" s="525">
        <v>529844.2624466058</v>
      </c>
      <c r="J36" s="525">
        <v>4.735279641058512E-05</v>
      </c>
      <c r="K36" s="525">
        <v>90.42571727709255</v>
      </c>
      <c r="L36" s="526">
        <v>2250.6624258220754</v>
      </c>
    </row>
    <row r="37" spans="2:12" s="239" customFormat="1" ht="67.5">
      <c r="B37" s="523" t="s">
        <v>1911</v>
      </c>
      <c r="C37" s="524" t="s">
        <v>1912</v>
      </c>
      <c r="D37" s="524">
        <v>1</v>
      </c>
      <c r="E37" s="524">
        <v>193</v>
      </c>
      <c r="F37" s="524" t="s">
        <v>1913</v>
      </c>
      <c r="G37" s="525">
        <v>49758.074044558656</v>
      </c>
      <c r="H37" s="525">
        <v>347.04350246231957</v>
      </c>
      <c r="I37" s="525">
        <v>2012486.5472574283</v>
      </c>
      <c r="J37" s="525">
        <v>0.0026496496584810757</v>
      </c>
      <c r="K37" s="525">
        <v>87.45589581235565</v>
      </c>
      <c r="L37" s="526">
        <v>6904.42511765945</v>
      </c>
    </row>
    <row r="38" spans="2:12" s="239" customFormat="1" ht="40.5">
      <c r="B38" s="523" t="s">
        <v>1914</v>
      </c>
      <c r="C38" s="524" t="s">
        <v>1915</v>
      </c>
      <c r="D38" s="524">
        <v>1</v>
      </c>
      <c r="E38" s="524">
        <v>199</v>
      </c>
      <c r="F38" s="524" t="s">
        <v>1916</v>
      </c>
      <c r="G38" s="525">
        <v>122.29549636451394</v>
      </c>
      <c r="H38" s="525">
        <v>1.3259011848008366</v>
      </c>
      <c r="I38" s="525">
        <v>2947.7844795945116</v>
      </c>
      <c r="J38" s="525">
        <v>0.017348074716812434</v>
      </c>
      <c r="K38" s="525">
        <v>3.211739031933356</v>
      </c>
      <c r="L38" s="526">
        <v>16.35066470362627</v>
      </c>
    </row>
    <row r="39" spans="2:12" s="239" customFormat="1" ht="13.5">
      <c r="B39" s="523" t="s">
        <v>1836</v>
      </c>
      <c r="C39" s="524" t="s">
        <v>1837</v>
      </c>
      <c r="D39" s="524">
        <v>1</v>
      </c>
      <c r="E39" s="524">
        <v>209</v>
      </c>
      <c r="F39" s="524" t="s">
        <v>1917</v>
      </c>
      <c r="G39" s="525">
        <v>0.0006659050651558629</v>
      </c>
      <c r="H39" s="525">
        <v>0.0016999098633775954</v>
      </c>
      <c r="I39" s="525">
        <v>10.917549145566724</v>
      </c>
      <c r="J39" s="525">
        <v>0.0010298543048724259</v>
      </c>
      <c r="K39" s="525">
        <v>0.036408306367008786</v>
      </c>
      <c r="L39" s="526">
        <v>21.557458771503292</v>
      </c>
    </row>
    <row r="40" spans="2:12" s="239" customFormat="1" ht="27">
      <c r="B40" s="523" t="s">
        <v>1918</v>
      </c>
      <c r="C40" s="524" t="s">
        <v>1919</v>
      </c>
      <c r="D40" s="524">
        <v>1</v>
      </c>
      <c r="E40" s="524">
        <v>217</v>
      </c>
      <c r="F40" s="524" t="s">
        <v>1920</v>
      </c>
      <c r="G40" s="525">
        <v>0.002101944935890371</v>
      </c>
      <c r="H40" s="525">
        <v>0.31075630723881625</v>
      </c>
      <c r="I40" s="525">
        <v>176.25515293782027</v>
      </c>
      <c r="J40" s="525">
        <v>0.19646791836228192</v>
      </c>
      <c r="K40" s="525">
        <v>1.4325151468777952</v>
      </c>
      <c r="L40" s="526">
        <v>27454.761209370066</v>
      </c>
    </row>
    <row r="41" spans="2:12" s="239" customFormat="1" ht="54">
      <c r="B41" s="523" t="s">
        <v>1921</v>
      </c>
      <c r="C41" s="524" t="s">
        <v>1922</v>
      </c>
      <c r="D41" s="524">
        <v>1</v>
      </c>
      <c r="E41" s="524">
        <v>220</v>
      </c>
      <c r="F41" s="524" t="s">
        <v>1923</v>
      </c>
      <c r="G41" s="525">
        <v>6046.248785148737</v>
      </c>
      <c r="H41" s="525">
        <v>21.717368089368</v>
      </c>
      <c r="I41" s="525">
        <v>750187.7298848019</v>
      </c>
      <c r="J41" s="525">
        <v>6.907078388690281</v>
      </c>
      <c r="K41" s="525">
        <v>92.08238779105508</v>
      </c>
      <c r="L41" s="526">
        <v>953.2094149386712</v>
      </c>
    </row>
    <row r="42" spans="2:12" s="239" customFormat="1" ht="13.5">
      <c r="B42" s="523" t="s">
        <v>1924</v>
      </c>
      <c r="C42" s="524" t="s">
        <v>1925</v>
      </c>
      <c r="D42" s="524">
        <v>1</v>
      </c>
      <c r="E42" s="524">
        <v>227</v>
      </c>
      <c r="F42" s="524" t="s">
        <v>1926</v>
      </c>
      <c r="G42" s="525">
        <v>0.0003442257799858849</v>
      </c>
      <c r="H42" s="525">
        <v>0.006419802670609891</v>
      </c>
      <c r="I42" s="525">
        <v>9.072036700158822</v>
      </c>
      <c r="J42" s="525">
        <v>0.0033374526717952265</v>
      </c>
      <c r="K42" s="525">
        <v>0.01170628137645651</v>
      </c>
      <c r="L42" s="526">
        <v>97.7700865926339</v>
      </c>
    </row>
    <row r="43" spans="2:18" ht="13.5">
      <c r="B43" s="523" t="s">
        <v>1927</v>
      </c>
      <c r="C43" s="524" t="s">
        <v>1928</v>
      </c>
      <c r="D43" s="524">
        <v>1</v>
      </c>
      <c r="E43" s="524">
        <v>231</v>
      </c>
      <c r="F43" s="524" t="s">
        <v>1929</v>
      </c>
      <c r="G43" s="525">
        <v>0.0006708181804699276</v>
      </c>
      <c r="H43" s="525">
        <v>9.920128021382156E-05</v>
      </c>
      <c r="I43" s="525">
        <v>0.001963738842152728</v>
      </c>
      <c r="J43" s="527">
        <v>-2.195727644765491E-20</v>
      </c>
      <c r="K43" s="525">
        <v>0.0014849026978406977</v>
      </c>
      <c r="L43" s="526">
        <v>0.00036307880290060816</v>
      </c>
      <c r="M43" s="528"/>
      <c r="N43" s="528"/>
      <c r="O43" s="528"/>
      <c r="P43" s="528"/>
      <c r="Q43" s="528"/>
      <c r="R43" s="528"/>
    </row>
    <row r="44" spans="2:12" ht="13.5">
      <c r="B44" s="529" t="s">
        <v>1931</v>
      </c>
      <c r="C44" s="530" t="s">
        <v>1932</v>
      </c>
      <c r="D44" s="530">
        <v>1</v>
      </c>
      <c r="E44" s="530">
        <v>237</v>
      </c>
      <c r="F44" s="530" t="s">
        <v>1933</v>
      </c>
      <c r="G44" s="531">
        <v>154.0719927970349</v>
      </c>
      <c r="H44" s="531">
        <v>5.361228322983097</v>
      </c>
      <c r="I44" s="531">
        <v>10677.260488763972</v>
      </c>
      <c r="J44" s="531">
        <v>2.6101920242935064</v>
      </c>
      <c r="K44" s="531">
        <v>145.69321831831283</v>
      </c>
      <c r="L44" s="532">
        <v>2602.375367387428</v>
      </c>
    </row>
    <row r="45" spans="2:12" ht="13.5">
      <c r="B45" s="529" t="s">
        <v>1934</v>
      </c>
      <c r="C45" s="530" t="s">
        <v>1935</v>
      </c>
      <c r="D45" s="530">
        <v>1</v>
      </c>
      <c r="E45" s="530">
        <v>241</v>
      </c>
      <c r="F45" s="530" t="s">
        <v>1936</v>
      </c>
      <c r="G45" s="531">
        <v>0.16771315361498973</v>
      </c>
      <c r="H45" s="531">
        <v>0.5949945897198224</v>
      </c>
      <c r="I45" s="531">
        <v>2480.2179301176066</v>
      </c>
      <c r="J45" s="531">
        <v>0.302107689967615</v>
      </c>
      <c r="K45" s="531">
        <v>7.414740583144838</v>
      </c>
      <c r="L45" s="532">
        <v>7775.458341514565</v>
      </c>
    </row>
    <row r="46" spans="2:12" ht="40.5">
      <c r="B46" s="529" t="s">
        <v>1937</v>
      </c>
      <c r="C46" s="530" t="s">
        <v>1938</v>
      </c>
      <c r="D46" s="530">
        <v>1</v>
      </c>
      <c r="E46" s="530">
        <v>249</v>
      </c>
      <c r="F46" s="530" t="s">
        <v>1939</v>
      </c>
      <c r="G46" s="531">
        <v>6.158803042810718</v>
      </c>
      <c r="H46" s="531">
        <v>0.0010975130184022691</v>
      </c>
      <c r="I46" s="531">
        <v>480.7014279595879</v>
      </c>
      <c r="J46" s="531">
        <v>1.702701709548492E-08</v>
      </c>
      <c r="K46" s="531">
        <v>1.335989500781048</v>
      </c>
      <c r="L46" s="532">
        <v>0.03343784200446814</v>
      </c>
    </row>
    <row r="47" spans="2:12" ht="13.5">
      <c r="B47" s="529" t="s">
        <v>1940</v>
      </c>
      <c r="C47" s="530" t="s">
        <v>1941</v>
      </c>
      <c r="D47" s="530">
        <v>1</v>
      </c>
      <c r="E47" s="530">
        <v>266</v>
      </c>
      <c r="F47" s="530" t="s">
        <v>1942</v>
      </c>
      <c r="G47" s="531">
        <v>26.14528296038003</v>
      </c>
      <c r="H47" s="531">
        <v>0.1691440862203438</v>
      </c>
      <c r="I47" s="531">
        <v>937.5286134271679</v>
      </c>
      <c r="J47" s="531">
        <v>0.0009749651906189278</v>
      </c>
      <c r="K47" s="531">
        <v>1.9714582947729593</v>
      </c>
      <c r="L47" s="532">
        <v>3.226795999670498</v>
      </c>
    </row>
    <row r="48" spans="2:12" ht="81">
      <c r="B48" s="529" t="s">
        <v>1943</v>
      </c>
      <c r="C48" s="530" t="s">
        <v>1944</v>
      </c>
      <c r="D48" s="530">
        <v>1</v>
      </c>
      <c r="E48" s="530">
        <v>267</v>
      </c>
      <c r="F48" s="530" t="s">
        <v>1945</v>
      </c>
      <c r="G48" s="531">
        <v>8826.942855747215</v>
      </c>
      <c r="H48" s="531">
        <v>191.6888567630061</v>
      </c>
      <c r="I48" s="531">
        <v>238677.5036644972</v>
      </c>
      <c r="J48" s="531">
        <v>0.0034091337199551592</v>
      </c>
      <c r="K48" s="531">
        <v>0.3499553754984212</v>
      </c>
      <c r="L48" s="532">
        <v>2560.5942688258265</v>
      </c>
    </row>
    <row r="49" spans="2:12" ht="13.5">
      <c r="B49" s="529" t="s">
        <v>1946</v>
      </c>
      <c r="C49" s="530" t="s">
        <v>1947</v>
      </c>
      <c r="D49" s="530">
        <v>1</v>
      </c>
      <c r="E49" s="530">
        <v>268</v>
      </c>
      <c r="F49" s="530" t="s">
        <v>1948</v>
      </c>
      <c r="G49" s="531">
        <v>2.099330986734647E-06</v>
      </c>
      <c r="H49" s="531">
        <v>8.827098449710269E-05</v>
      </c>
      <c r="I49" s="531">
        <v>33.512379478365965</v>
      </c>
      <c r="J49" s="531">
        <v>3.774431413783957E-05</v>
      </c>
      <c r="K49" s="531">
        <v>0.001346963907765245</v>
      </c>
      <c r="L49" s="532">
        <v>13.718070911694275</v>
      </c>
    </row>
    <row r="50" spans="2:12" ht="13.5">
      <c r="B50" s="529" t="s">
        <v>1949</v>
      </c>
      <c r="C50" s="530" t="s">
        <v>1950</v>
      </c>
      <c r="D50" s="530">
        <v>1</v>
      </c>
      <c r="E50" s="530">
        <v>269</v>
      </c>
      <c r="F50" s="530" t="s">
        <v>1951</v>
      </c>
      <c r="G50" s="531">
        <v>42.71981852518422</v>
      </c>
      <c r="H50" s="531">
        <v>5.4197694395672835E-05</v>
      </c>
      <c r="I50" s="531">
        <v>784.3424159873778</v>
      </c>
      <c r="J50" s="531">
        <v>1.7419257089766836E-08</v>
      </c>
      <c r="K50" s="531">
        <v>0.004012071254490511</v>
      </c>
      <c r="L50" s="532">
        <v>0.0004905747624411057</v>
      </c>
    </row>
    <row r="51" spans="2:12" ht="13.5">
      <c r="B51" s="529" t="s">
        <v>1952</v>
      </c>
      <c r="C51" s="530" t="s">
        <v>1953</v>
      </c>
      <c r="D51" s="530">
        <v>1</v>
      </c>
      <c r="E51" s="530">
        <v>270</v>
      </c>
      <c r="F51" s="530" t="s">
        <v>1954</v>
      </c>
      <c r="G51" s="531">
        <v>6.287334664333598</v>
      </c>
      <c r="H51" s="531">
        <v>0.10945937737182325</v>
      </c>
      <c r="I51" s="531">
        <v>259.2914654628347</v>
      </c>
      <c r="J51" s="531">
        <v>0.0010768033717871563</v>
      </c>
      <c r="K51" s="531">
        <v>0.015528886797431172</v>
      </c>
      <c r="L51" s="532">
        <v>1.5421814538092846</v>
      </c>
    </row>
    <row r="52" spans="2:12" ht="27">
      <c r="B52" s="529" t="s">
        <v>1955</v>
      </c>
      <c r="C52" s="530" t="s">
        <v>1956</v>
      </c>
      <c r="D52" s="530">
        <v>1</v>
      </c>
      <c r="E52" s="530">
        <v>272</v>
      </c>
      <c r="F52" s="530" t="s">
        <v>1957</v>
      </c>
      <c r="G52" s="531">
        <v>20.342538051971367</v>
      </c>
      <c r="H52" s="531">
        <v>0.001858325951039029</v>
      </c>
      <c r="I52" s="531">
        <v>989.121790367818</v>
      </c>
      <c r="J52" s="531">
        <v>8.26578607897839E-05</v>
      </c>
      <c r="K52" s="531">
        <v>0.073125758468786</v>
      </c>
      <c r="L52" s="532">
        <v>0.030555888093483086</v>
      </c>
    </row>
    <row r="53" spans="2:12" ht="27">
      <c r="B53" s="529" t="s">
        <v>1958</v>
      </c>
      <c r="C53" s="530" t="s">
        <v>1959</v>
      </c>
      <c r="D53" s="530">
        <v>1</v>
      </c>
      <c r="E53" s="530">
        <v>273</v>
      </c>
      <c r="F53" s="530" t="s">
        <v>1960</v>
      </c>
      <c r="G53" s="531">
        <v>5.1152792173871475</v>
      </c>
      <c r="H53" s="531">
        <v>0.08370969121113646</v>
      </c>
      <c r="I53" s="531">
        <v>344.8408286317702</v>
      </c>
      <c r="J53" s="531">
        <v>0.0026596686738690556</v>
      </c>
      <c r="K53" s="531">
        <v>0.026331804773354846</v>
      </c>
      <c r="L53" s="532">
        <v>1.7480581634501144</v>
      </c>
    </row>
    <row r="54" spans="2:12" ht="67.5">
      <c r="B54" s="529" t="s">
        <v>1961</v>
      </c>
      <c r="C54" s="530" t="s">
        <v>1962</v>
      </c>
      <c r="D54" s="530">
        <v>1</v>
      </c>
      <c r="E54" s="530">
        <v>276</v>
      </c>
      <c r="F54" s="530" t="s">
        <v>1963</v>
      </c>
      <c r="G54" s="531">
        <v>429.5184831264458</v>
      </c>
      <c r="H54" s="531">
        <v>72.83964362272752</v>
      </c>
      <c r="I54" s="531">
        <v>17314.626691719044</v>
      </c>
      <c r="J54" s="531">
        <v>3.1648022439155104E-08</v>
      </c>
      <c r="K54" s="531">
        <v>80.70511518235911</v>
      </c>
      <c r="L54" s="532">
        <v>1464.5052152180178</v>
      </c>
    </row>
    <row r="55" spans="2:12" ht="27">
      <c r="B55" s="529" t="s">
        <v>1964</v>
      </c>
      <c r="C55" s="530" t="s">
        <v>1965</v>
      </c>
      <c r="D55" s="530">
        <v>1</v>
      </c>
      <c r="E55" s="530">
        <v>288</v>
      </c>
      <c r="F55" s="530" t="s">
        <v>1966</v>
      </c>
      <c r="G55" s="531">
        <v>0.08068816834607555</v>
      </c>
      <c r="H55" s="531">
        <v>0.15824225931122046</v>
      </c>
      <c r="I55" s="531">
        <v>485.41445309334165</v>
      </c>
      <c r="J55" s="531">
        <v>0.07818866444602429</v>
      </c>
      <c r="K55" s="531">
        <v>1.4620335543200107</v>
      </c>
      <c r="L55" s="532">
        <v>1034.0597995918213</v>
      </c>
    </row>
    <row r="56" spans="2:12" ht="94.5">
      <c r="B56" s="529" t="s">
        <v>1967</v>
      </c>
      <c r="C56" s="530" t="s">
        <v>1968</v>
      </c>
      <c r="D56" s="530">
        <v>1</v>
      </c>
      <c r="E56" s="530">
        <v>291</v>
      </c>
      <c r="F56" s="530" t="s">
        <v>1969</v>
      </c>
      <c r="G56" s="531">
        <v>402.4959574059678</v>
      </c>
      <c r="H56" s="531">
        <v>0.504654141159237</v>
      </c>
      <c r="I56" s="531">
        <v>83914.6603286398</v>
      </c>
      <c r="J56" s="531">
        <v>0.06633438407591183</v>
      </c>
      <c r="K56" s="531">
        <v>7.313423029547781</v>
      </c>
      <c r="L56" s="532">
        <v>58.1865334960768</v>
      </c>
    </row>
    <row r="57" spans="2:12" ht="27">
      <c r="B57" s="529" t="s">
        <v>1970</v>
      </c>
      <c r="C57" s="530" t="s">
        <v>1854</v>
      </c>
      <c r="D57" s="530">
        <v>1</v>
      </c>
      <c r="E57" s="530">
        <v>294</v>
      </c>
      <c r="F57" s="530" t="s">
        <v>1971</v>
      </c>
      <c r="G57" s="531">
        <v>0</v>
      </c>
      <c r="H57" s="531">
        <v>0</v>
      </c>
      <c r="I57" s="531">
        <v>0</v>
      </c>
      <c r="J57" s="531">
        <v>0</v>
      </c>
      <c r="K57" s="531">
        <v>0</v>
      </c>
      <c r="L57" s="532">
        <v>0</v>
      </c>
    </row>
    <row r="58" spans="2:12" ht="27">
      <c r="B58" s="529" t="s">
        <v>1972</v>
      </c>
      <c r="C58" s="530" t="s">
        <v>1973</v>
      </c>
      <c r="D58" s="530">
        <v>1</v>
      </c>
      <c r="E58" s="530">
        <v>297</v>
      </c>
      <c r="F58" s="530" t="s">
        <v>1974</v>
      </c>
      <c r="G58" s="531">
        <v>1.1964806254298048</v>
      </c>
      <c r="H58" s="531">
        <v>0.06471760308638631</v>
      </c>
      <c r="I58" s="531">
        <v>758.2206435415277</v>
      </c>
      <c r="J58" s="531">
        <v>0.014862913731360599</v>
      </c>
      <c r="K58" s="531">
        <v>0.17168476889011625</v>
      </c>
      <c r="L58" s="532">
        <v>30.95033106047486</v>
      </c>
    </row>
    <row r="59" spans="2:12" ht="40.5">
      <c r="B59" s="529" t="s">
        <v>1975</v>
      </c>
      <c r="C59" s="530" t="s">
        <v>1976</v>
      </c>
      <c r="D59" s="530">
        <v>1</v>
      </c>
      <c r="E59" s="530">
        <v>302</v>
      </c>
      <c r="F59" s="530" t="s">
        <v>1977</v>
      </c>
      <c r="G59" s="531">
        <v>196.9664218075001</v>
      </c>
      <c r="H59" s="531">
        <v>0.20978619278625274</v>
      </c>
      <c r="I59" s="531">
        <v>110996.9619876721</v>
      </c>
      <c r="J59" s="531">
        <v>0.11268883938601662</v>
      </c>
      <c r="K59" s="531">
        <v>25.496565997265062</v>
      </c>
      <c r="L59" s="532">
        <v>83.76416352018688</v>
      </c>
    </row>
    <row r="60" spans="2:12" ht="13.5">
      <c r="B60" s="529" t="s">
        <v>1978</v>
      </c>
      <c r="C60" s="530" t="s">
        <v>1979</v>
      </c>
      <c r="D60" s="530">
        <v>1</v>
      </c>
      <c r="E60" s="530">
        <v>303</v>
      </c>
      <c r="F60" s="530" t="s">
        <v>1980</v>
      </c>
      <c r="G60" s="531">
        <v>159.8925298612879</v>
      </c>
      <c r="H60" s="531">
        <v>17.288414865321037</v>
      </c>
      <c r="I60" s="531">
        <v>2351.400812504419</v>
      </c>
      <c r="J60" s="531">
        <v>0.013784383559217494</v>
      </c>
      <c r="K60" s="531">
        <v>0.03308224273163453</v>
      </c>
      <c r="L60" s="532">
        <v>123.00373494882056</v>
      </c>
    </row>
    <row r="61" spans="2:12" ht="13.5">
      <c r="B61" s="529" t="s">
        <v>1981</v>
      </c>
      <c r="C61" s="530" t="s">
        <v>1982</v>
      </c>
      <c r="D61" s="530">
        <v>1</v>
      </c>
      <c r="E61" s="530">
        <v>310</v>
      </c>
      <c r="F61" s="530" t="s">
        <v>1983</v>
      </c>
      <c r="G61" s="531">
        <v>6.520519443717501</v>
      </c>
      <c r="H61" s="531">
        <v>5.390689881230955</v>
      </c>
      <c r="I61" s="531">
        <v>401.7244786514292</v>
      </c>
      <c r="J61" s="531">
        <v>0.03649209403746883</v>
      </c>
      <c r="K61" s="531">
        <v>0.4976911882841596</v>
      </c>
      <c r="L61" s="532">
        <v>148.3588961424714</v>
      </c>
    </row>
    <row r="62" spans="2:12" ht="40.5">
      <c r="B62" s="529" t="s">
        <v>1984</v>
      </c>
      <c r="C62" s="530" t="s">
        <v>1985</v>
      </c>
      <c r="D62" s="530">
        <v>1</v>
      </c>
      <c r="E62" s="530">
        <v>326</v>
      </c>
      <c r="F62" s="530" t="s">
        <v>1986</v>
      </c>
      <c r="G62" s="531">
        <v>14565.443263819938</v>
      </c>
      <c r="H62" s="531">
        <v>6331.1451822643885</v>
      </c>
      <c r="I62" s="531">
        <v>827787.3614237221</v>
      </c>
      <c r="J62" s="531">
        <v>0.12052396115611926</v>
      </c>
      <c r="K62" s="531">
        <v>4603.355813814452</v>
      </c>
      <c r="L62" s="532">
        <v>136821.1030419657</v>
      </c>
    </row>
    <row r="63" spans="2:12" ht="67.5">
      <c r="B63" s="529" t="s">
        <v>1987</v>
      </c>
      <c r="C63" s="530" t="s">
        <v>1988</v>
      </c>
      <c r="D63" s="530">
        <v>1</v>
      </c>
      <c r="E63" s="530">
        <v>327</v>
      </c>
      <c r="F63" s="530" t="s">
        <v>1989</v>
      </c>
      <c r="G63" s="531">
        <v>235.9947889598202</v>
      </c>
      <c r="H63" s="531">
        <v>20.678885477653154</v>
      </c>
      <c r="I63" s="531">
        <v>12984.26445177969</v>
      </c>
      <c r="J63" s="531">
        <v>0.0015932941976264485</v>
      </c>
      <c r="K63" s="531">
        <v>19.053698514557446</v>
      </c>
      <c r="L63" s="532">
        <v>432.4393949245942</v>
      </c>
    </row>
    <row r="64" spans="2:12" ht="40.5">
      <c r="B64" s="529" t="s">
        <v>1990</v>
      </c>
      <c r="C64" s="530" t="s">
        <v>1991</v>
      </c>
      <c r="D64" s="530">
        <v>1</v>
      </c>
      <c r="E64" s="530">
        <v>329</v>
      </c>
      <c r="F64" s="530" t="s">
        <v>1992</v>
      </c>
      <c r="G64" s="531">
        <v>5.150168581099465</v>
      </c>
      <c r="H64" s="531">
        <v>0.01696033842096302</v>
      </c>
      <c r="I64" s="531">
        <v>10637.198981840707</v>
      </c>
      <c r="J64" s="531">
        <v>0.005729091239313506</v>
      </c>
      <c r="K64" s="531">
        <v>13.081435348642856</v>
      </c>
      <c r="L64" s="532">
        <v>45.341775705478184</v>
      </c>
    </row>
    <row r="65" spans="2:12" ht="54">
      <c r="B65" s="529" t="s">
        <v>1993</v>
      </c>
      <c r="C65" s="530" t="s">
        <v>1994</v>
      </c>
      <c r="D65" s="530">
        <v>1</v>
      </c>
      <c r="E65" s="530">
        <v>347</v>
      </c>
      <c r="F65" s="530" t="s">
        <v>1995</v>
      </c>
      <c r="G65" s="531">
        <v>69.95027554296811</v>
      </c>
      <c r="H65" s="531">
        <v>1.970874290136589</v>
      </c>
      <c r="I65" s="531">
        <v>2245.099419316066</v>
      </c>
      <c r="J65" s="531">
        <v>1.9221035056312124E-07</v>
      </c>
      <c r="K65" s="531">
        <v>0.19172935766743415</v>
      </c>
      <c r="L65" s="532">
        <v>31.25802095690304</v>
      </c>
    </row>
    <row r="66" spans="2:12" ht="54">
      <c r="B66" s="529" t="s">
        <v>1996</v>
      </c>
      <c r="C66" s="530" t="s">
        <v>1997</v>
      </c>
      <c r="D66" s="530">
        <v>1</v>
      </c>
      <c r="E66" s="530">
        <v>350</v>
      </c>
      <c r="F66" s="530" t="s">
        <v>1998</v>
      </c>
      <c r="G66" s="531">
        <v>62.78809195496433</v>
      </c>
      <c r="H66" s="531">
        <v>7.705580718904093</v>
      </c>
      <c r="I66" s="531">
        <v>226288.87790788006</v>
      </c>
      <c r="J66" s="531">
        <v>0.3778651824903488</v>
      </c>
      <c r="K66" s="531">
        <v>15.406797736497252</v>
      </c>
      <c r="L66" s="532">
        <v>6608.969449706073</v>
      </c>
    </row>
    <row r="67" spans="2:12" ht="108">
      <c r="B67" s="529" t="s">
        <v>1131</v>
      </c>
      <c r="C67" s="530" t="s">
        <v>1999</v>
      </c>
      <c r="D67" s="530">
        <v>2</v>
      </c>
      <c r="E67" s="530">
        <v>18</v>
      </c>
      <c r="F67" s="530" t="s">
        <v>2000</v>
      </c>
      <c r="G67" s="531">
        <v>1592.8129553543813</v>
      </c>
      <c r="H67" s="531">
        <v>57.46138519396817</v>
      </c>
      <c r="I67" s="531">
        <v>101950.1423876525</v>
      </c>
      <c r="J67" s="531">
        <v>0.00019581492787629847</v>
      </c>
      <c r="K67" s="531">
        <v>111.25243244246235</v>
      </c>
      <c r="L67" s="532">
        <v>1651.0824538605377</v>
      </c>
    </row>
    <row r="68" spans="2:12" ht="13.5">
      <c r="B68" s="533" t="s">
        <v>2001</v>
      </c>
      <c r="C68" s="534" t="s">
        <v>2002</v>
      </c>
      <c r="D68" s="534">
        <v>2</v>
      </c>
      <c r="E68" s="534">
        <v>34</v>
      </c>
      <c r="F68" s="534" t="s">
        <v>2003</v>
      </c>
      <c r="G68" s="535">
        <v>6.467737228126555</v>
      </c>
      <c r="H68" s="535">
        <v>11.230709799035852</v>
      </c>
      <c r="I68" s="535">
        <v>123.5817632650803</v>
      </c>
      <c r="J68" s="535">
        <v>0.13256495827423745</v>
      </c>
      <c r="K68" s="535">
        <v>0.8574105621174072</v>
      </c>
      <c r="L68" s="536">
        <v>140.69033142221406</v>
      </c>
    </row>
    <row r="69" spans="2:12" ht="13.5">
      <c r="B69" s="529" t="s">
        <v>469</v>
      </c>
      <c r="C69" s="537" t="s">
        <v>1132</v>
      </c>
      <c r="D69" s="538">
        <v>1</v>
      </c>
      <c r="E69" s="538">
        <v>178</v>
      </c>
      <c r="F69" s="537" t="s">
        <v>1133</v>
      </c>
      <c r="G69" s="531">
        <v>25195.015916791126</v>
      </c>
      <c r="H69" s="531">
        <v>54677.62879031685</v>
      </c>
      <c r="I69" s="531">
        <v>73755.35252516354</v>
      </c>
      <c r="J69" s="531">
        <v>6.55755539567667E-11</v>
      </c>
      <c r="K69" s="531">
        <v>55770.920046558946</v>
      </c>
      <c r="L69" s="532">
        <v>200121.28839307107</v>
      </c>
    </row>
    <row r="70" spans="2:12" ht="40.5">
      <c r="B70" s="529" t="s">
        <v>472</v>
      </c>
      <c r="C70" s="537" t="s">
        <v>1134</v>
      </c>
      <c r="D70" s="538">
        <v>1</v>
      </c>
      <c r="E70" s="538">
        <v>48</v>
      </c>
      <c r="F70" s="539" t="s">
        <v>473</v>
      </c>
      <c r="G70" s="531">
        <v>4044.715447859986</v>
      </c>
      <c r="H70" s="531">
        <v>92.23623120630958</v>
      </c>
      <c r="I70" s="531">
        <v>64346.006088063295</v>
      </c>
      <c r="J70" s="531">
        <v>1.4748576789495353E-05</v>
      </c>
      <c r="K70" s="531">
        <v>533.9525412596795</v>
      </c>
      <c r="L70" s="532">
        <v>710.6666624000451</v>
      </c>
    </row>
    <row r="71" spans="2:12" ht="54">
      <c r="B71" s="529" t="s">
        <v>467</v>
      </c>
      <c r="C71" s="537" t="s">
        <v>1135</v>
      </c>
      <c r="D71" s="538">
        <v>1</v>
      </c>
      <c r="E71" s="538">
        <v>129</v>
      </c>
      <c r="F71" s="539" t="s">
        <v>474</v>
      </c>
      <c r="G71" s="531">
        <v>561.0758391884898</v>
      </c>
      <c r="H71" s="531">
        <v>49.03997146170603</v>
      </c>
      <c r="I71" s="531">
        <v>19247.5729477337</v>
      </c>
      <c r="J71" s="531">
        <v>0.002957013807038662</v>
      </c>
      <c r="K71" s="531">
        <v>33.01933115926741</v>
      </c>
      <c r="L71" s="532">
        <v>688.0980427255689</v>
      </c>
    </row>
    <row r="72" spans="2:12" ht="54">
      <c r="B72" s="529" t="s">
        <v>468</v>
      </c>
      <c r="C72" s="537" t="s">
        <v>1136</v>
      </c>
      <c r="D72" s="538">
        <v>1</v>
      </c>
      <c r="E72" s="538">
        <v>130</v>
      </c>
      <c r="F72" s="539" t="s">
        <v>475</v>
      </c>
      <c r="G72" s="531">
        <v>1132.603127660873</v>
      </c>
      <c r="H72" s="531">
        <v>37.91841897074382</v>
      </c>
      <c r="I72" s="531">
        <v>33099.8346707248</v>
      </c>
      <c r="J72" s="531">
        <v>0.0011534233957262955</v>
      </c>
      <c r="K72" s="531">
        <v>35.00234228994936</v>
      </c>
      <c r="L72" s="532">
        <v>491.4072975923532</v>
      </c>
    </row>
    <row r="73" spans="2:12" ht="67.5">
      <c r="B73" s="529" t="s">
        <v>470</v>
      </c>
      <c r="C73" s="537" t="s">
        <v>1137</v>
      </c>
      <c r="D73" s="538">
        <v>1</v>
      </c>
      <c r="E73" s="538">
        <v>155</v>
      </c>
      <c r="F73" s="539" t="s">
        <v>476</v>
      </c>
      <c r="G73" s="531">
        <v>1957.9987376205336</v>
      </c>
      <c r="H73" s="531">
        <v>0.06591661441966803</v>
      </c>
      <c r="I73" s="531">
        <v>64921.836661266716</v>
      </c>
      <c r="J73" s="531">
        <v>3.1650829914373348E-06</v>
      </c>
      <c r="K73" s="531">
        <v>3.5750678303766636</v>
      </c>
      <c r="L73" s="532">
        <v>0.8754649013635923</v>
      </c>
    </row>
    <row r="74" spans="2:12" ht="54.75" thickBot="1">
      <c r="B74" s="540" t="s">
        <v>471</v>
      </c>
      <c r="C74" s="541" t="s">
        <v>1138</v>
      </c>
      <c r="D74" s="542">
        <v>1</v>
      </c>
      <c r="E74" s="542">
        <v>156</v>
      </c>
      <c r="F74" s="543" t="s">
        <v>477</v>
      </c>
      <c r="G74" s="544">
        <v>4.795500627016507</v>
      </c>
      <c r="H74" s="544">
        <v>1.9777460441423813</v>
      </c>
      <c r="I74" s="544">
        <v>388.97112164065396</v>
      </c>
      <c r="J74" s="544">
        <v>5.175234236730496E-06</v>
      </c>
      <c r="K74" s="544">
        <v>3.772357032234937</v>
      </c>
      <c r="L74" s="545">
        <v>62.76828798918383</v>
      </c>
    </row>
    <row r="75" spans="2:12" ht="40.5" customHeight="1">
      <c r="B75" s="604" t="s">
        <v>955</v>
      </c>
      <c r="C75" s="605" t="s">
        <v>956</v>
      </c>
      <c r="D75" s="605" t="s">
        <v>940</v>
      </c>
      <c r="E75" s="605" t="s">
        <v>940</v>
      </c>
      <c r="F75" s="606"/>
      <c r="G75" s="531">
        <v>126</v>
      </c>
      <c r="H75" s="531" t="s">
        <v>735</v>
      </c>
      <c r="I75" s="531">
        <v>1350</v>
      </c>
      <c r="J75" s="531" t="s">
        <v>735</v>
      </c>
      <c r="K75" s="531">
        <v>0.0159</v>
      </c>
      <c r="L75" s="532" t="s">
        <v>735</v>
      </c>
    </row>
    <row r="76" spans="2:12" ht="13.5">
      <c r="B76" s="529" t="s">
        <v>957</v>
      </c>
      <c r="C76" s="537" t="s">
        <v>942</v>
      </c>
      <c r="D76" s="538">
        <v>1</v>
      </c>
      <c r="E76" s="538">
        <v>221</v>
      </c>
      <c r="F76" s="539"/>
      <c r="G76" s="531">
        <v>94.7</v>
      </c>
      <c r="H76" s="531" t="s">
        <v>2318</v>
      </c>
      <c r="I76" s="531">
        <v>3680</v>
      </c>
      <c r="J76" s="531" t="s">
        <v>2318</v>
      </c>
      <c r="K76" s="531">
        <v>0.563</v>
      </c>
      <c r="L76" s="532" t="s">
        <v>2318</v>
      </c>
    </row>
    <row r="77" spans="2:12" ht="13.5">
      <c r="B77" s="529" t="s">
        <v>944</v>
      </c>
      <c r="C77" s="537" t="s">
        <v>945</v>
      </c>
      <c r="D77" s="538">
        <v>1</v>
      </c>
      <c r="E77" s="538">
        <v>25</v>
      </c>
      <c r="F77" s="539"/>
      <c r="G77" s="531">
        <v>1290</v>
      </c>
      <c r="H77" s="531" t="s">
        <v>2318</v>
      </c>
      <c r="I77" s="531">
        <v>4210</v>
      </c>
      <c r="J77" s="531" t="s">
        <v>2318</v>
      </c>
      <c r="K77" s="531">
        <v>1960</v>
      </c>
      <c r="L77" s="532" t="s">
        <v>2318</v>
      </c>
    </row>
    <row r="78" spans="2:12" ht="27" customHeight="1">
      <c r="B78" s="529" t="s">
        <v>958</v>
      </c>
      <c r="C78" s="537" t="s">
        <v>948</v>
      </c>
      <c r="D78" s="538" t="s">
        <v>949</v>
      </c>
      <c r="E78" s="538" t="s">
        <v>949</v>
      </c>
      <c r="F78" s="539"/>
      <c r="G78" s="531">
        <v>9.34E-05</v>
      </c>
      <c r="H78" s="531" t="s">
        <v>2318</v>
      </c>
      <c r="I78" s="531">
        <v>9.75</v>
      </c>
      <c r="J78" s="531" t="s">
        <v>2318</v>
      </c>
      <c r="K78" s="531">
        <v>0.000161</v>
      </c>
      <c r="L78" s="532" t="s">
        <v>2318</v>
      </c>
    </row>
    <row r="79" spans="2:12" ht="40.5">
      <c r="B79" s="529" t="s">
        <v>950</v>
      </c>
      <c r="C79" s="537" t="s">
        <v>951</v>
      </c>
      <c r="D79" s="538" t="s">
        <v>940</v>
      </c>
      <c r="E79" s="538" t="s">
        <v>940</v>
      </c>
      <c r="F79" s="539"/>
      <c r="G79" s="531">
        <v>13.2</v>
      </c>
      <c r="H79" s="531" t="s">
        <v>2318</v>
      </c>
      <c r="I79" s="531">
        <v>202</v>
      </c>
      <c r="J79" s="531" t="s">
        <v>2318</v>
      </c>
      <c r="K79" s="531">
        <v>0.0199</v>
      </c>
      <c r="L79" s="532" t="s">
        <v>2318</v>
      </c>
    </row>
    <row r="80" spans="2:12" ht="27.75" thickBot="1">
      <c r="B80" s="540" t="s">
        <v>952</v>
      </c>
      <c r="C80" s="541" t="s">
        <v>953</v>
      </c>
      <c r="D80" s="542">
        <v>1</v>
      </c>
      <c r="E80" s="542">
        <v>272</v>
      </c>
      <c r="F80" s="543"/>
      <c r="G80" s="544">
        <v>1.99</v>
      </c>
      <c r="H80" s="544" t="s">
        <v>2318</v>
      </c>
      <c r="I80" s="544">
        <v>73.1</v>
      </c>
      <c r="J80" s="544" t="s">
        <v>2318</v>
      </c>
      <c r="K80" s="544">
        <v>0.00714</v>
      </c>
      <c r="L80" s="545" t="s">
        <v>2318</v>
      </c>
    </row>
    <row r="81" spans="2:11" ht="13.5">
      <c r="B81" t="s">
        <v>959</v>
      </c>
      <c r="G81" s="243"/>
      <c r="H81" s="243"/>
      <c r="I81" s="243"/>
      <c r="J81" s="243"/>
      <c r="K81" s="243"/>
    </row>
  </sheetData>
  <sheetProtection/>
  <mergeCells count="3">
    <mergeCell ref="G3:H3"/>
    <mergeCell ref="I3:J3"/>
    <mergeCell ref="K3:L3"/>
  </mergeCells>
  <printOptions/>
  <pageMargins left="0.787" right="0.787" top="0.43" bottom="0.53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01" customWidth="1"/>
    <col min="2" max="2" width="16.25390625" style="301" customWidth="1"/>
    <col min="3" max="3" width="8.125" style="301" customWidth="1"/>
    <col min="4" max="4" width="6.625" style="301" customWidth="1"/>
    <col min="5" max="5" width="6.00390625" style="301" bestFit="1" customWidth="1"/>
    <col min="6" max="7" width="6.375" style="301" customWidth="1"/>
    <col min="8" max="8" width="5.625" style="301" customWidth="1"/>
    <col min="9" max="9" width="8.125" style="301" customWidth="1"/>
    <col min="10" max="10" width="8.75390625" style="301" customWidth="1"/>
    <col min="11" max="11" width="9.125" style="301" customWidth="1"/>
    <col min="12" max="13" width="11.00390625" style="301" customWidth="1"/>
    <col min="14" max="14" width="11.25390625" style="301" customWidth="1"/>
    <col min="15" max="15" width="3.00390625" style="301" customWidth="1"/>
    <col min="16" max="16" width="8.375" style="301" customWidth="1"/>
    <col min="17" max="17" width="10.375" style="301" customWidth="1"/>
    <col min="18" max="16384" width="9.00390625" style="301" customWidth="1"/>
  </cols>
  <sheetData>
    <row r="1" spans="2:17" s="239" customFormat="1" ht="13.5">
      <c r="B1" s="666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</row>
    <row r="2" spans="2:17" s="239" customFormat="1" ht="14.25" thickBot="1">
      <c r="B2" s="235" t="s">
        <v>1298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3:17" s="239" customFormat="1" ht="14.25" thickBot="1">
      <c r="C3" s="282" t="s">
        <v>1304</v>
      </c>
      <c r="D3" s="675" t="s">
        <v>1305</v>
      </c>
      <c r="E3" s="676"/>
      <c r="F3" s="677"/>
      <c r="G3" s="675" t="s">
        <v>1305</v>
      </c>
      <c r="H3" s="676"/>
      <c r="I3" s="677"/>
      <c r="J3" s="282" t="s">
        <v>1305</v>
      </c>
      <c r="K3" s="282" t="s">
        <v>1306</v>
      </c>
      <c r="L3" s="282" t="s">
        <v>1305</v>
      </c>
      <c r="M3" s="282" t="s">
        <v>1307</v>
      </c>
      <c r="N3" s="283" t="s">
        <v>1308</v>
      </c>
      <c r="O3" s="280"/>
      <c r="P3" s="280"/>
      <c r="Q3" s="282" t="s">
        <v>1309</v>
      </c>
    </row>
    <row r="4" spans="2:17" s="239" customFormat="1" ht="54">
      <c r="B4" s="284"/>
      <c r="C4" s="285" t="s">
        <v>1310</v>
      </c>
      <c r="D4" s="674" t="s">
        <v>1311</v>
      </c>
      <c r="E4" s="674"/>
      <c r="F4" s="674"/>
      <c r="G4" s="674" t="s">
        <v>1312</v>
      </c>
      <c r="H4" s="674"/>
      <c r="I4" s="674"/>
      <c r="J4" s="285" t="s">
        <v>1313</v>
      </c>
      <c r="K4" s="285" t="s">
        <v>1314</v>
      </c>
      <c r="L4" s="285" t="s">
        <v>1315</v>
      </c>
      <c r="M4" s="287" t="s">
        <v>1316</v>
      </c>
      <c r="N4" s="288" t="s">
        <v>1316</v>
      </c>
      <c r="O4" s="289"/>
      <c r="P4" s="290"/>
      <c r="Q4" s="291" t="s">
        <v>1317</v>
      </c>
    </row>
    <row r="5" spans="1:17" ht="13.5">
      <c r="A5" s="239"/>
      <c r="B5" s="292"/>
      <c r="C5" s="293"/>
      <c r="D5" s="293" t="s">
        <v>439</v>
      </c>
      <c r="E5" s="293" t="s">
        <v>438</v>
      </c>
      <c r="F5" s="293" t="s">
        <v>440</v>
      </c>
      <c r="G5" s="293" t="s">
        <v>438</v>
      </c>
      <c r="H5" s="293" t="s">
        <v>439</v>
      </c>
      <c r="I5" s="294" t="s">
        <v>440</v>
      </c>
      <c r="J5" s="295"/>
      <c r="K5" s="295"/>
      <c r="L5" s="296"/>
      <c r="M5" s="297"/>
      <c r="N5" s="298"/>
      <c r="O5" s="299"/>
      <c r="P5" s="295"/>
      <c r="Q5" s="300"/>
    </row>
    <row r="6" spans="2:17" ht="13.5">
      <c r="B6" s="302" t="s">
        <v>1318</v>
      </c>
      <c r="C6" s="303">
        <v>0.35</v>
      </c>
      <c r="D6" s="295">
        <v>0.82</v>
      </c>
      <c r="E6" s="295">
        <v>0</v>
      </c>
      <c r="F6" s="295">
        <v>3.64</v>
      </c>
      <c r="G6" s="295">
        <v>3.8</v>
      </c>
      <c r="H6" s="295">
        <v>19.8</v>
      </c>
      <c r="I6" s="294">
        <v>19.8</v>
      </c>
      <c r="J6" s="295">
        <v>4.3</v>
      </c>
      <c r="K6" s="295">
        <v>15.57</v>
      </c>
      <c r="L6" s="304">
        <f>C6*0.16</f>
        <v>0.055999999999999994</v>
      </c>
      <c r="M6" s="305">
        <v>0.1512</v>
      </c>
      <c r="N6" s="306">
        <v>0.0923523377914556</v>
      </c>
      <c r="O6" s="299"/>
      <c r="P6" s="295" t="s">
        <v>441</v>
      </c>
      <c r="Q6" s="300"/>
    </row>
    <row r="7" spans="2:17" ht="13.5">
      <c r="B7" s="302" t="s">
        <v>1319</v>
      </c>
      <c r="C7" s="303">
        <v>0.35</v>
      </c>
      <c r="D7" s="295">
        <v>0.82</v>
      </c>
      <c r="E7" s="295">
        <v>0</v>
      </c>
      <c r="F7" s="295">
        <v>3.64</v>
      </c>
      <c r="G7" s="295">
        <v>3.8</v>
      </c>
      <c r="H7" s="295">
        <v>19.8</v>
      </c>
      <c r="I7" s="294">
        <v>19.8</v>
      </c>
      <c r="J7" s="295"/>
      <c r="K7" s="295"/>
      <c r="L7" s="307">
        <v>0.35</v>
      </c>
      <c r="M7" s="308">
        <v>0.35</v>
      </c>
      <c r="N7" s="306">
        <v>0.21377855970244355</v>
      </c>
      <c r="O7" s="299"/>
      <c r="P7" s="295" t="s">
        <v>443</v>
      </c>
      <c r="Q7" s="300">
        <v>0.06</v>
      </c>
    </row>
    <row r="8" spans="2:17" ht="13.5">
      <c r="B8" s="302" t="s">
        <v>1320</v>
      </c>
      <c r="C8" s="303">
        <v>0.33</v>
      </c>
      <c r="D8" s="309">
        <f>C8/C11</f>
        <v>0.7857142857142858</v>
      </c>
      <c r="E8" s="294">
        <v>0</v>
      </c>
      <c r="F8" s="294">
        <f>C8/C9</f>
        <v>3.3</v>
      </c>
      <c r="G8" s="295">
        <v>3.6</v>
      </c>
      <c r="H8" s="295">
        <v>18.6</v>
      </c>
      <c r="I8" s="294">
        <v>18.6</v>
      </c>
      <c r="J8" s="295"/>
      <c r="K8" s="295"/>
      <c r="L8" s="307">
        <v>0.33</v>
      </c>
      <c r="M8" s="308">
        <v>0.33</v>
      </c>
      <c r="N8" s="306">
        <v>0.2019019730523078</v>
      </c>
      <c r="O8" s="299"/>
      <c r="P8" s="295" t="s">
        <v>444</v>
      </c>
      <c r="Q8" s="300">
        <v>0.83</v>
      </c>
    </row>
    <row r="9" spans="2:17" ht="13.5">
      <c r="B9" s="302" t="s">
        <v>1321</v>
      </c>
      <c r="C9" s="303">
        <v>0.1</v>
      </c>
      <c r="D9" s="303">
        <f>1*14/60</f>
        <v>0.23333333333333334</v>
      </c>
      <c r="E9" s="295">
        <v>0</v>
      </c>
      <c r="F9" s="295">
        <v>1</v>
      </c>
      <c r="G9" s="295">
        <v>0</v>
      </c>
      <c r="H9" s="295">
        <v>4.4</v>
      </c>
      <c r="I9" s="294">
        <v>4.4</v>
      </c>
      <c r="J9" s="295"/>
      <c r="K9" s="295"/>
      <c r="L9" s="307">
        <v>0.1</v>
      </c>
      <c r="M9" s="308">
        <v>0.1</v>
      </c>
      <c r="N9" s="306">
        <v>0.058616701853895815</v>
      </c>
      <c r="O9" s="299"/>
      <c r="P9" s="295" t="s">
        <v>445</v>
      </c>
      <c r="Q9" s="300">
        <v>0.53</v>
      </c>
    </row>
    <row r="10" spans="2:17" ht="13.5">
      <c r="B10" s="302" t="s">
        <v>1322</v>
      </c>
      <c r="C10" s="303">
        <v>0.1</v>
      </c>
      <c r="D10" s="309">
        <f>1*12/61</f>
        <v>0.19672131147540983</v>
      </c>
      <c r="E10" s="294">
        <v>0</v>
      </c>
      <c r="F10" s="309">
        <f>D10*F11</f>
        <v>0.8714754098360655</v>
      </c>
      <c r="G10" s="310">
        <v>0</v>
      </c>
      <c r="H10" s="311">
        <f>H9*62/63</f>
        <v>4.330158730158731</v>
      </c>
      <c r="I10" s="311">
        <f>I9*62/63</f>
        <v>4.330158730158731</v>
      </c>
      <c r="J10" s="295"/>
      <c r="K10" s="295"/>
      <c r="L10" s="307">
        <v>0.1</v>
      </c>
      <c r="M10" s="308"/>
      <c r="N10" s="306"/>
      <c r="O10" s="299"/>
      <c r="P10" s="295" t="s">
        <v>446</v>
      </c>
      <c r="Q10" s="300">
        <v>0.7</v>
      </c>
    </row>
    <row r="11" spans="2:17" ht="13.5">
      <c r="B11" s="302" t="s">
        <v>1323</v>
      </c>
      <c r="C11" s="303">
        <v>0.42</v>
      </c>
      <c r="D11" s="295">
        <v>1</v>
      </c>
      <c r="E11" s="295">
        <v>0</v>
      </c>
      <c r="F11" s="295">
        <v>4.43</v>
      </c>
      <c r="G11" s="310">
        <v>0</v>
      </c>
      <c r="H11" s="312">
        <f>H9*62/14</f>
        <v>19.485714285714288</v>
      </c>
      <c r="I11" s="312">
        <f>I9*62/14</f>
        <v>19.485714285714288</v>
      </c>
      <c r="J11" s="295"/>
      <c r="K11" s="295"/>
      <c r="L11" s="307">
        <v>0.42</v>
      </c>
      <c r="M11" s="308">
        <v>0.42</v>
      </c>
      <c r="N11" s="306">
        <v>0.25958825106725286</v>
      </c>
      <c r="O11" s="299"/>
      <c r="P11" s="295" t="s">
        <v>447</v>
      </c>
      <c r="Q11" s="300">
        <v>0.05</v>
      </c>
    </row>
    <row r="12" spans="2:17" ht="13.5">
      <c r="B12" s="302" t="s">
        <v>1324</v>
      </c>
      <c r="C12" s="303">
        <v>0.13</v>
      </c>
      <c r="D12" s="295">
        <v>0.3</v>
      </c>
      <c r="E12" s="295">
        <v>0</v>
      </c>
      <c r="F12" s="295">
        <v>1.35</v>
      </c>
      <c r="G12" s="310">
        <v>0</v>
      </c>
      <c r="H12" s="312">
        <f>H9*62/46</f>
        <v>5.930434782608696</v>
      </c>
      <c r="I12" s="312">
        <f>I9*62/46</f>
        <v>5.930434782608696</v>
      </c>
      <c r="J12" s="295"/>
      <c r="K12" s="295">
        <v>5.71</v>
      </c>
      <c r="L12" s="304">
        <f>C12*0.21</f>
        <v>0.0273</v>
      </c>
      <c r="M12" s="308">
        <v>0.0182</v>
      </c>
      <c r="N12" s="306">
        <v>0.01106071678460469</v>
      </c>
      <c r="O12" s="299"/>
      <c r="P12" s="295" t="s">
        <v>448</v>
      </c>
      <c r="Q12" s="300">
        <v>0.06</v>
      </c>
    </row>
    <row r="13" spans="2:17" ht="13.5">
      <c r="B13" s="302" t="s">
        <v>1325</v>
      </c>
      <c r="C13" s="303">
        <v>0.2</v>
      </c>
      <c r="D13" s="295">
        <v>0.47</v>
      </c>
      <c r="E13" s="295">
        <v>0</v>
      </c>
      <c r="F13" s="295">
        <v>2.07</v>
      </c>
      <c r="G13" s="310">
        <v>0</v>
      </c>
      <c r="H13" s="312">
        <f>H9*62/30</f>
        <v>9.093333333333334</v>
      </c>
      <c r="I13" s="312">
        <f>I9*62/30</f>
        <v>9.093333333333334</v>
      </c>
      <c r="J13" s="295"/>
      <c r="K13" s="295">
        <v>5.71</v>
      </c>
      <c r="L13" s="304">
        <f>C13*0.21</f>
        <v>0.042</v>
      </c>
      <c r="M13" s="308">
        <v>0.028000000000000004</v>
      </c>
      <c r="N13" s="306">
        <v>0.016959765736393857</v>
      </c>
      <c r="O13" s="299"/>
      <c r="P13" s="295" t="s">
        <v>442</v>
      </c>
      <c r="Q13" s="300"/>
    </row>
    <row r="14" spans="2:17" ht="13.5">
      <c r="B14" s="302" t="s">
        <v>1326</v>
      </c>
      <c r="C14" s="303">
        <v>0.13</v>
      </c>
      <c r="D14" s="295">
        <v>0.3</v>
      </c>
      <c r="E14" s="295">
        <v>0</v>
      </c>
      <c r="F14" s="295">
        <v>1.35</v>
      </c>
      <c r="G14" s="295">
        <v>0</v>
      </c>
      <c r="H14" s="295">
        <v>6</v>
      </c>
      <c r="I14" s="294">
        <v>6</v>
      </c>
      <c r="J14" s="295">
        <v>1.3</v>
      </c>
      <c r="K14" s="295">
        <v>5.71</v>
      </c>
      <c r="L14" s="304">
        <f>C14*0.21</f>
        <v>0.0273</v>
      </c>
      <c r="M14" s="308"/>
      <c r="N14" s="306"/>
      <c r="O14" s="299"/>
      <c r="P14" s="295" t="s">
        <v>443</v>
      </c>
      <c r="Q14" s="300">
        <v>0.06</v>
      </c>
    </row>
    <row r="15" spans="2:17" ht="13.5">
      <c r="B15" s="302" t="s">
        <v>1327</v>
      </c>
      <c r="C15" s="303">
        <v>1</v>
      </c>
      <c r="D15" s="295">
        <v>0</v>
      </c>
      <c r="E15" s="295">
        <v>0.33</v>
      </c>
      <c r="F15" s="295">
        <v>10.45</v>
      </c>
      <c r="G15" s="312">
        <f>G17*31/95</f>
        <v>45.68421052631579</v>
      </c>
      <c r="H15" s="295">
        <v>0</v>
      </c>
      <c r="I15" s="312">
        <f>I17*31/95</f>
        <v>45.68421052631579</v>
      </c>
      <c r="J15" s="295"/>
      <c r="K15" s="295"/>
      <c r="L15" s="307">
        <v>1</v>
      </c>
      <c r="M15" s="308">
        <v>1</v>
      </c>
      <c r="N15" s="306">
        <v>1</v>
      </c>
      <c r="O15" s="299"/>
      <c r="P15" s="295" t="s">
        <v>444</v>
      </c>
      <c r="Q15" s="300">
        <v>1</v>
      </c>
    </row>
    <row r="16" spans="2:17" ht="13.5">
      <c r="B16" s="302" t="s">
        <v>1328</v>
      </c>
      <c r="C16" s="303">
        <v>0.97</v>
      </c>
      <c r="D16" s="294">
        <v>0</v>
      </c>
      <c r="E16" s="309">
        <f>E17*C16/C17</f>
        <v>0.31699346405228757</v>
      </c>
      <c r="F16" s="309">
        <f>F17*E16</f>
        <v>10.153300653594771</v>
      </c>
      <c r="G16" s="312">
        <f>140*31/98</f>
        <v>44.285714285714285</v>
      </c>
      <c r="H16" s="310">
        <v>0</v>
      </c>
      <c r="I16" s="312">
        <f>140*31/98</f>
        <v>44.285714285714285</v>
      </c>
      <c r="J16" s="295"/>
      <c r="K16" s="295"/>
      <c r="L16" s="307">
        <v>0.97</v>
      </c>
      <c r="M16" s="308"/>
      <c r="N16" s="306"/>
      <c r="O16" s="299"/>
      <c r="P16" s="295" t="s">
        <v>445</v>
      </c>
      <c r="Q16" s="300">
        <v>0.53</v>
      </c>
    </row>
    <row r="17" spans="2:17" ht="13.5">
      <c r="B17" s="302" t="s">
        <v>1329</v>
      </c>
      <c r="C17" s="303">
        <v>3.06</v>
      </c>
      <c r="D17" s="295">
        <v>0</v>
      </c>
      <c r="E17" s="295">
        <v>1</v>
      </c>
      <c r="F17" s="303">
        <v>32.03</v>
      </c>
      <c r="G17" s="295">
        <v>140</v>
      </c>
      <c r="H17" s="310">
        <v>0</v>
      </c>
      <c r="I17" s="294">
        <v>140</v>
      </c>
      <c r="J17" s="295"/>
      <c r="K17" s="295"/>
      <c r="L17" s="307">
        <v>3.06</v>
      </c>
      <c r="M17" s="308">
        <v>3.06</v>
      </c>
      <c r="N17" s="306">
        <v>3.064516129032258</v>
      </c>
      <c r="O17" s="299"/>
      <c r="P17" s="295" t="s">
        <v>446</v>
      </c>
      <c r="Q17" s="300">
        <v>0.7</v>
      </c>
    </row>
    <row r="18" spans="2:17" ht="13.5">
      <c r="B18" s="302" t="s">
        <v>1330</v>
      </c>
      <c r="C18" s="303">
        <v>1.34</v>
      </c>
      <c r="D18" s="294">
        <v>0</v>
      </c>
      <c r="E18" s="309">
        <f>E17*C18/C17</f>
        <v>0.43790849673202614</v>
      </c>
      <c r="F18" s="309">
        <f>E18*F17</f>
        <v>14.026209150326798</v>
      </c>
      <c r="G18" s="312">
        <f>G17*1.34/3.06</f>
        <v>61.30718954248367</v>
      </c>
      <c r="H18" s="310">
        <v>0</v>
      </c>
      <c r="I18" s="312">
        <f>I17*1.34/3.06</f>
        <v>61.30718954248367</v>
      </c>
      <c r="J18" s="295"/>
      <c r="K18" s="295"/>
      <c r="L18" s="307">
        <v>1.34</v>
      </c>
      <c r="M18" s="308"/>
      <c r="N18" s="306"/>
      <c r="O18" s="299"/>
      <c r="P18" s="295" t="s">
        <v>447</v>
      </c>
      <c r="Q18" s="300">
        <v>0.32</v>
      </c>
    </row>
    <row r="19" spans="2:17" ht="14.25" thickBot="1">
      <c r="B19" s="313" t="s">
        <v>1331</v>
      </c>
      <c r="C19" s="314">
        <v>0.022</v>
      </c>
      <c r="D19" s="315">
        <v>0</v>
      </c>
      <c r="E19" s="316">
        <f>E17*C19/C17</f>
        <v>0.00718954248366013</v>
      </c>
      <c r="F19" s="316">
        <f>E19*F17</f>
        <v>0.230281045751634</v>
      </c>
      <c r="G19" s="317">
        <v>1</v>
      </c>
      <c r="H19" s="317">
        <v>1</v>
      </c>
      <c r="I19" s="315">
        <v>1</v>
      </c>
      <c r="J19" s="317"/>
      <c r="K19" s="317"/>
      <c r="L19" s="318">
        <v>0.022</v>
      </c>
      <c r="M19" s="319">
        <v>0.022</v>
      </c>
      <c r="N19" s="320">
        <v>0.0014750873390534302</v>
      </c>
      <c r="O19" s="321"/>
      <c r="P19" s="317" t="s">
        <v>448</v>
      </c>
      <c r="Q19" s="322">
        <v>0.23</v>
      </c>
    </row>
    <row r="20" spans="2:17" ht="14.25" thickBot="1">
      <c r="B20" s="668" t="s">
        <v>381</v>
      </c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70"/>
    </row>
    <row r="21" spans="2:17" ht="27">
      <c r="B21" s="323" t="s">
        <v>387</v>
      </c>
      <c r="C21" s="324" t="s">
        <v>415</v>
      </c>
      <c r="D21" s="671" t="s">
        <v>415</v>
      </c>
      <c r="E21" s="672"/>
      <c r="F21" s="673"/>
      <c r="G21" s="671" t="s">
        <v>416</v>
      </c>
      <c r="H21" s="672"/>
      <c r="I21" s="673"/>
      <c r="J21" s="325" t="s">
        <v>414</v>
      </c>
      <c r="K21" s="325" t="s">
        <v>413</v>
      </c>
      <c r="L21" s="325" t="s">
        <v>417</v>
      </c>
      <c r="M21" s="325" t="s">
        <v>1332</v>
      </c>
      <c r="N21" s="325" t="s">
        <v>526</v>
      </c>
      <c r="O21" s="325"/>
      <c r="P21" s="325"/>
      <c r="Q21" s="326"/>
    </row>
    <row r="22" spans="2:17" ht="27">
      <c r="B22" s="327" t="s">
        <v>408</v>
      </c>
      <c r="C22" s="328" t="s">
        <v>410</v>
      </c>
      <c r="D22" s="660" t="s">
        <v>410</v>
      </c>
      <c r="E22" s="661"/>
      <c r="F22" s="662"/>
      <c r="G22" s="660" t="s">
        <v>410</v>
      </c>
      <c r="H22" s="661"/>
      <c r="I22" s="662"/>
      <c r="J22" s="329" t="s">
        <v>409</v>
      </c>
      <c r="K22" s="329" t="s">
        <v>409</v>
      </c>
      <c r="L22" s="328" t="s">
        <v>418</v>
      </c>
      <c r="M22" s="328" t="s">
        <v>418</v>
      </c>
      <c r="N22" s="328" t="s">
        <v>451</v>
      </c>
      <c r="O22" s="328"/>
      <c r="P22" s="328"/>
      <c r="Q22" s="330" t="s">
        <v>1333</v>
      </c>
    </row>
    <row r="23" spans="2:17" ht="27">
      <c r="B23" s="327" t="s">
        <v>382</v>
      </c>
      <c r="C23" s="328" t="s">
        <v>396</v>
      </c>
      <c r="D23" s="660" t="s">
        <v>396</v>
      </c>
      <c r="E23" s="661"/>
      <c r="F23" s="662"/>
      <c r="G23" s="660" t="s">
        <v>396</v>
      </c>
      <c r="H23" s="661"/>
      <c r="I23" s="662"/>
      <c r="J23" s="328" t="s">
        <v>397</v>
      </c>
      <c r="K23" s="328" t="s">
        <v>397</v>
      </c>
      <c r="L23" s="328" t="s">
        <v>449</v>
      </c>
      <c r="M23" s="328" t="s">
        <v>449</v>
      </c>
      <c r="N23" s="328" t="s">
        <v>1334</v>
      </c>
      <c r="O23" s="328"/>
      <c r="P23" s="328"/>
      <c r="Q23" s="330" t="s">
        <v>1334</v>
      </c>
    </row>
    <row r="24" spans="2:17" ht="54">
      <c r="B24" s="327" t="s">
        <v>420</v>
      </c>
      <c r="C24" s="328" t="s">
        <v>401</v>
      </c>
      <c r="D24" s="660" t="s">
        <v>401</v>
      </c>
      <c r="E24" s="661"/>
      <c r="F24" s="662"/>
      <c r="G24" s="660" t="s">
        <v>401</v>
      </c>
      <c r="H24" s="661"/>
      <c r="I24" s="662"/>
      <c r="J24" s="328" t="s">
        <v>391</v>
      </c>
      <c r="K24" s="328" t="s">
        <v>433</v>
      </c>
      <c r="L24" s="328" t="s">
        <v>391</v>
      </c>
      <c r="M24" s="328" t="s">
        <v>450</v>
      </c>
      <c r="N24" s="328" t="s">
        <v>527</v>
      </c>
      <c r="O24" s="328"/>
      <c r="P24" s="328"/>
      <c r="Q24" s="330" t="s">
        <v>1335</v>
      </c>
    </row>
    <row r="25" spans="2:17" ht="13.5">
      <c r="B25" s="327" t="s">
        <v>384</v>
      </c>
      <c r="C25" s="328" t="s">
        <v>419</v>
      </c>
      <c r="D25" s="660" t="s">
        <v>419</v>
      </c>
      <c r="E25" s="661"/>
      <c r="F25" s="662"/>
      <c r="G25" s="660" t="s">
        <v>419</v>
      </c>
      <c r="H25" s="661"/>
      <c r="I25" s="662"/>
      <c r="J25" s="328" t="s">
        <v>421</v>
      </c>
      <c r="K25" s="329" t="s">
        <v>1336</v>
      </c>
      <c r="L25" s="328" t="s">
        <v>421</v>
      </c>
      <c r="M25" s="329" t="s">
        <v>393</v>
      </c>
      <c r="N25" s="329" t="s">
        <v>393</v>
      </c>
      <c r="O25" s="328"/>
      <c r="P25" s="328"/>
      <c r="Q25" s="330" t="s">
        <v>421</v>
      </c>
    </row>
    <row r="26" spans="2:17" ht="13.5">
      <c r="B26" s="327" t="s">
        <v>403</v>
      </c>
      <c r="C26" s="328" t="s">
        <v>434</v>
      </c>
      <c r="D26" s="660" t="s">
        <v>434</v>
      </c>
      <c r="E26" s="661"/>
      <c r="F26" s="662"/>
      <c r="G26" s="660" t="s">
        <v>434</v>
      </c>
      <c r="H26" s="661"/>
      <c r="I26" s="662"/>
      <c r="J26" s="328" t="s">
        <v>435</v>
      </c>
      <c r="K26" s="328" t="s">
        <v>437</v>
      </c>
      <c r="L26" s="328" t="s">
        <v>435</v>
      </c>
      <c r="M26" s="328" t="s">
        <v>435</v>
      </c>
      <c r="N26" s="328" t="s">
        <v>435</v>
      </c>
      <c r="O26" s="328"/>
      <c r="P26" s="328"/>
      <c r="Q26" s="330" t="s">
        <v>1337</v>
      </c>
    </row>
    <row r="27" spans="2:17" ht="40.5">
      <c r="B27" s="327" t="s">
        <v>385</v>
      </c>
      <c r="C27" s="328" t="s">
        <v>422</v>
      </c>
      <c r="D27" s="660" t="s">
        <v>422</v>
      </c>
      <c r="E27" s="661"/>
      <c r="F27" s="662"/>
      <c r="G27" s="660" t="s">
        <v>422</v>
      </c>
      <c r="H27" s="661"/>
      <c r="I27" s="662"/>
      <c r="J27" s="329" t="s">
        <v>423</v>
      </c>
      <c r="K27" s="329" t="s">
        <v>423</v>
      </c>
      <c r="L27" s="328" t="s">
        <v>422</v>
      </c>
      <c r="M27" s="328" t="s">
        <v>422</v>
      </c>
      <c r="N27" s="328" t="s">
        <v>422</v>
      </c>
      <c r="O27" s="328"/>
      <c r="P27" s="328"/>
      <c r="Q27" s="330" t="s">
        <v>424</v>
      </c>
    </row>
    <row r="28" spans="2:17" ht="13.5">
      <c r="B28" s="327" t="s">
        <v>430</v>
      </c>
      <c r="C28" s="328" t="s">
        <v>431</v>
      </c>
      <c r="D28" s="660" t="s">
        <v>431</v>
      </c>
      <c r="E28" s="661"/>
      <c r="F28" s="662"/>
      <c r="G28" s="660" t="s">
        <v>431</v>
      </c>
      <c r="H28" s="661"/>
      <c r="I28" s="662"/>
      <c r="J28" s="329" t="s">
        <v>432</v>
      </c>
      <c r="K28" s="329" t="s">
        <v>432</v>
      </c>
      <c r="L28" s="328" t="s">
        <v>431</v>
      </c>
      <c r="M28" s="328" t="s">
        <v>431</v>
      </c>
      <c r="N28" s="328" t="s">
        <v>431</v>
      </c>
      <c r="O28" s="328"/>
      <c r="P28" s="328"/>
      <c r="Q28" s="330" t="s">
        <v>431</v>
      </c>
    </row>
    <row r="29" spans="2:17" ht="54.75" thickBot="1">
      <c r="B29" s="331" t="s">
        <v>425</v>
      </c>
      <c r="C29" s="332" t="s">
        <v>426</v>
      </c>
      <c r="D29" s="663" t="s">
        <v>427</v>
      </c>
      <c r="E29" s="664"/>
      <c r="F29" s="665"/>
      <c r="G29" s="663" t="s">
        <v>428</v>
      </c>
      <c r="H29" s="664"/>
      <c r="I29" s="665"/>
      <c r="J29" s="333" t="s">
        <v>454</v>
      </c>
      <c r="K29" s="333" t="s">
        <v>452</v>
      </c>
      <c r="L29" s="333" t="s">
        <v>429</v>
      </c>
      <c r="M29" s="333" t="s">
        <v>453</v>
      </c>
      <c r="N29" s="333" t="s">
        <v>1338</v>
      </c>
      <c r="O29" s="333"/>
      <c r="P29" s="333"/>
      <c r="Q29" s="334" t="s">
        <v>455</v>
      </c>
    </row>
    <row r="31" ht="13.5">
      <c r="B31" s="335" t="s">
        <v>412</v>
      </c>
    </row>
  </sheetData>
  <sheetProtection password="F9E7" sheet="1" objects="1" scenarios="1"/>
  <mergeCells count="24">
    <mergeCell ref="D24:F24"/>
    <mergeCell ref="D25:F25"/>
    <mergeCell ref="D23:F23"/>
    <mergeCell ref="G23:I23"/>
    <mergeCell ref="D3:F3"/>
    <mergeCell ref="G3:I3"/>
    <mergeCell ref="G21:I21"/>
    <mergeCell ref="G22:I22"/>
    <mergeCell ref="B1:Q1"/>
    <mergeCell ref="B20:Q20"/>
    <mergeCell ref="D21:F21"/>
    <mergeCell ref="D22:F22"/>
    <mergeCell ref="D4:F4"/>
    <mergeCell ref="G4:I4"/>
    <mergeCell ref="D28:F28"/>
    <mergeCell ref="D29:F29"/>
    <mergeCell ref="G24:I24"/>
    <mergeCell ref="G25:I25"/>
    <mergeCell ref="G26:I26"/>
    <mergeCell ref="G27:I27"/>
    <mergeCell ref="G28:I28"/>
    <mergeCell ref="G29:I29"/>
    <mergeCell ref="D26:F26"/>
    <mergeCell ref="D27:F27"/>
  </mergeCells>
  <printOptions/>
  <pageMargins left="0.6299212598425197" right="0.6299212598425197" top="0.984251968503937" bottom="0.984251968503937" header="0.5118110236220472" footer="0.5118110236220472"/>
  <pageSetup firstPageNumber="244" useFirstPageNumber="1" horizontalDpi="600" verticalDpi="600" orientation="landscape" paperSize="9" r:id="rId1"/>
  <headerFooter alignWithMargins="0"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tsuruta</cp:lastModifiedBy>
  <cp:lastPrinted>2005-08-03T08:06:36Z</cp:lastPrinted>
  <dcterms:created xsi:type="dcterms:W3CDTF">2001-07-25T01:54:13Z</dcterms:created>
  <dcterms:modified xsi:type="dcterms:W3CDTF">2013-10-02T07:24:42Z</dcterms:modified>
  <cp:category/>
  <cp:version/>
  <cp:contentType/>
  <cp:contentStatus/>
</cp:coreProperties>
</file>